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"/>
    </mc:Choice>
  </mc:AlternateContent>
  <bookViews>
    <workbookView xWindow="-401" yWindow="-163" windowWidth="15565" windowHeight="11094" tabRatio="793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" sheetId="22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финансирование!$D$2:$D$115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финансирование!$6:$9</definedName>
    <definedName name="_xlnm.Print_Area" localSheetId="2">'Выполнение работ'!$A$1:$Q$81</definedName>
    <definedName name="_xlnm.Print_Area" localSheetId="3">финансирование!$A$1:$AR$90</definedName>
  </definedNames>
  <calcPr calcId="162913"/>
</workbook>
</file>

<file path=xl/calcChain.xml><?xml version="1.0" encoding="utf-8"?>
<calcChain xmlns="http://schemas.openxmlformats.org/spreadsheetml/2006/main">
  <c r="L9" i="14" l="1"/>
  <c r="L10" i="14"/>
  <c r="L11" i="14"/>
  <c r="L12" i="14"/>
  <c r="F10" i="14"/>
  <c r="F11" i="14"/>
  <c r="F12" i="14"/>
  <c r="F9" i="14"/>
  <c r="F8" i="14"/>
  <c r="L8" i="14"/>
  <c r="I9" i="14"/>
  <c r="I10" i="14"/>
  <c r="I11" i="14"/>
  <c r="I8" i="14"/>
  <c r="G78" i="22" l="1"/>
  <c r="AQ66" i="22"/>
  <c r="AN66" i="22"/>
  <c r="AK66" i="22"/>
  <c r="AH66" i="22"/>
  <c r="AE66" i="22"/>
  <c r="AB66" i="22"/>
  <c r="Y66" i="22"/>
  <c r="V66" i="22"/>
  <c r="S66" i="22"/>
  <c r="P66" i="22"/>
  <c r="M66" i="22"/>
  <c r="J66" i="22"/>
  <c r="G66" i="22"/>
  <c r="G63" i="22"/>
  <c r="F62" i="22"/>
  <c r="F77" i="22" s="1"/>
  <c r="E62" i="22"/>
  <c r="E77" i="22" s="1"/>
  <c r="F61" i="22"/>
  <c r="G59" i="22"/>
  <c r="G58" i="22"/>
  <c r="E57" i="22"/>
  <c r="G57" i="22" s="1"/>
  <c r="F56" i="22"/>
  <c r="AP53" i="22"/>
  <c r="AP68" i="22" s="1"/>
  <c r="AO53" i="22"/>
  <c r="AO68" i="22" s="1"/>
  <c r="AM53" i="22"/>
  <c r="AJ53" i="22"/>
  <c r="AJ68" i="22" s="1"/>
  <c r="AG53" i="22"/>
  <c r="AG68" i="22" s="1"/>
  <c r="AD53" i="22"/>
  <c r="AD68" i="22" s="1"/>
  <c r="AC53" i="22"/>
  <c r="AC68" i="22" s="1"/>
  <c r="AA53" i="22"/>
  <c r="Z53" i="22"/>
  <c r="Z68" i="22" s="1"/>
  <c r="X53" i="22"/>
  <c r="X68" i="22" s="1"/>
  <c r="W53" i="22"/>
  <c r="W68" i="22" s="1"/>
  <c r="U53" i="22"/>
  <c r="U68" i="22" s="1"/>
  <c r="T53" i="22"/>
  <c r="T68" i="22" s="1"/>
  <c r="S53" i="22"/>
  <c r="R53" i="22"/>
  <c r="R68" i="22" s="1"/>
  <c r="Q53" i="22"/>
  <c r="Q68" i="22" s="1"/>
  <c r="O53" i="22"/>
  <c r="N53" i="22"/>
  <c r="N68" i="22" s="1"/>
  <c r="L53" i="22"/>
  <c r="L68" i="22" s="1"/>
  <c r="M68" i="22" s="1"/>
  <c r="K53" i="22"/>
  <c r="K68" i="22" s="1"/>
  <c r="I53" i="22"/>
  <c r="I68" i="22" s="1"/>
  <c r="H53" i="22"/>
  <c r="H68" i="22" s="1"/>
  <c r="AP52" i="22"/>
  <c r="AQ52" i="22" s="1"/>
  <c r="AO52" i="22"/>
  <c r="AO67" i="22" s="1"/>
  <c r="AM52" i="22"/>
  <c r="AM67" i="22" s="1"/>
  <c r="AL52" i="22"/>
  <c r="AJ52" i="22"/>
  <c r="AJ67" i="22" s="1"/>
  <c r="AI52" i="22"/>
  <c r="AI67" i="22" s="1"/>
  <c r="AG52" i="22"/>
  <c r="AG67" i="22" s="1"/>
  <c r="AF52" i="22"/>
  <c r="AF67" i="22" s="1"/>
  <c r="AD52" i="22"/>
  <c r="AE52" i="22" s="1"/>
  <c r="AC52" i="22"/>
  <c r="AC67" i="22" s="1"/>
  <c r="AA52" i="22"/>
  <c r="AA67" i="22" s="1"/>
  <c r="Z52" i="22"/>
  <c r="X52" i="22"/>
  <c r="X67" i="22" s="1"/>
  <c r="W52" i="22"/>
  <c r="W67" i="22" s="1"/>
  <c r="V52" i="22"/>
  <c r="U52" i="22"/>
  <c r="U67" i="22" s="1"/>
  <c r="T52" i="22"/>
  <c r="T67" i="22" s="1"/>
  <c r="T65" i="22" s="1"/>
  <c r="R52" i="22"/>
  <c r="Q52" i="22"/>
  <c r="Q67" i="22" s="1"/>
  <c r="O52" i="22"/>
  <c r="O67" i="22" s="1"/>
  <c r="N52" i="22"/>
  <c r="L52" i="22"/>
  <c r="L67" i="22" s="1"/>
  <c r="K52" i="22"/>
  <c r="K67" i="22" s="1"/>
  <c r="I52" i="22"/>
  <c r="I67" i="22" s="1"/>
  <c r="H52" i="22"/>
  <c r="H67" i="22" s="1"/>
  <c r="AO51" i="22"/>
  <c r="AM51" i="22"/>
  <c r="AJ51" i="22"/>
  <c r="AA51" i="22"/>
  <c r="W51" i="22"/>
  <c r="U51" i="22"/>
  <c r="V51" i="22" s="1"/>
  <c r="T51" i="22"/>
  <c r="O51" i="22"/>
  <c r="L51" i="22"/>
  <c r="H51" i="22"/>
  <c r="AQ48" i="22"/>
  <c r="AN48" i="22"/>
  <c r="AL48" i="22"/>
  <c r="AL53" i="22" s="1"/>
  <c r="AK48" i="22"/>
  <c r="AI48" i="22"/>
  <c r="AI53" i="22" s="1"/>
  <c r="AH48" i="22"/>
  <c r="AF53" i="22"/>
  <c r="AE48" i="22"/>
  <c r="AB48" i="22"/>
  <c r="Y48" i="22"/>
  <c r="V48" i="22"/>
  <c r="S48" i="22"/>
  <c r="P48" i="22"/>
  <c r="M48" i="22"/>
  <c r="J48" i="22"/>
  <c r="F48" i="22"/>
  <c r="E48" i="22"/>
  <c r="E53" i="22" s="1"/>
  <c r="AQ47" i="22"/>
  <c r="AN47" i="22"/>
  <c r="AK47" i="22"/>
  <c r="AH47" i="22"/>
  <c r="AE47" i="22"/>
  <c r="AB47" i="22"/>
  <c r="Y47" i="22"/>
  <c r="V47" i="22"/>
  <c r="S47" i="22"/>
  <c r="P47" i="22"/>
  <c r="M47" i="22"/>
  <c r="J47" i="22"/>
  <c r="F47" i="22"/>
  <c r="G47" i="22" s="1"/>
  <c r="E47" i="22"/>
  <c r="E52" i="22" s="1"/>
  <c r="AQ46" i="22"/>
  <c r="AP46" i="22"/>
  <c r="AO46" i="22"/>
  <c r="AM46" i="22"/>
  <c r="AL46" i="22"/>
  <c r="AJ46" i="22"/>
  <c r="AK46" i="22" s="1"/>
  <c r="AI46" i="22"/>
  <c r="AG46" i="22"/>
  <c r="AF46" i="22"/>
  <c r="AE46" i="22"/>
  <c r="AD46" i="22"/>
  <c r="AC46" i="22"/>
  <c r="AA46" i="22"/>
  <c r="Z46" i="22"/>
  <c r="X46" i="22"/>
  <c r="Y46" i="22" s="1"/>
  <c r="W46" i="22"/>
  <c r="U46" i="22"/>
  <c r="V46" i="22" s="1"/>
  <c r="T46" i="22"/>
  <c r="R46" i="22"/>
  <c r="Q46" i="22"/>
  <c r="S46" i="22" s="1"/>
  <c r="P46" i="22"/>
  <c r="O46" i="22"/>
  <c r="N46" i="22"/>
  <c r="L46" i="22"/>
  <c r="M46" i="22" s="1"/>
  <c r="K46" i="22"/>
  <c r="I46" i="22"/>
  <c r="J46" i="22" s="1"/>
  <c r="H46" i="22"/>
  <c r="F43" i="22"/>
  <c r="F73" i="22" s="1"/>
  <c r="E43" i="22"/>
  <c r="E73" i="22" s="1"/>
  <c r="F42" i="22"/>
  <c r="F41" i="22"/>
  <c r="F71" i="22" s="1"/>
  <c r="G38" i="22"/>
  <c r="G37" i="22"/>
  <c r="G36" i="22"/>
  <c r="F35" i="22"/>
  <c r="E35" i="22"/>
  <c r="G33" i="22"/>
  <c r="E32" i="22"/>
  <c r="G32" i="22" s="1"/>
  <c r="E31" i="22"/>
  <c r="E41" i="22" s="1"/>
  <c r="F30" i="22"/>
  <c r="G30" i="22" s="1"/>
  <c r="E30" i="22"/>
  <c r="AP23" i="22"/>
  <c r="AM23" i="22"/>
  <c r="AM20" i="22" s="1"/>
  <c r="AJ23" i="22"/>
  <c r="AG23" i="22"/>
  <c r="AA23" i="22"/>
  <c r="AA20" i="22" s="1"/>
  <c r="W23" i="22"/>
  <c r="U23" i="22"/>
  <c r="T23" i="22"/>
  <c r="T20" i="22" s="1"/>
  <c r="V20" i="22" s="1"/>
  <c r="R23" i="22"/>
  <c r="Q23" i="22"/>
  <c r="O23" i="22"/>
  <c r="O20" i="22" s="1"/>
  <c r="L23" i="22"/>
  <c r="K23" i="22"/>
  <c r="K20" i="22" s="1"/>
  <c r="I23" i="22"/>
  <c r="AP20" i="22"/>
  <c r="AJ20" i="22"/>
  <c r="AG20" i="22"/>
  <c r="W20" i="22"/>
  <c r="U20" i="22"/>
  <c r="R20" i="22"/>
  <c r="S20" i="22" s="1"/>
  <c r="Q20" i="22"/>
  <c r="L20" i="22"/>
  <c r="I20" i="22"/>
  <c r="AP13" i="22"/>
  <c r="AJ13" i="22"/>
  <c r="AG13" i="22"/>
  <c r="AG10" i="22" s="1"/>
  <c r="W13" i="22"/>
  <c r="U13" i="22"/>
  <c r="R13" i="22"/>
  <c r="S13" i="22" s="1"/>
  <c r="Q13" i="22"/>
  <c r="L13" i="22"/>
  <c r="I13" i="22"/>
  <c r="AJ10" i="22"/>
  <c r="U10" i="22"/>
  <c r="R10" i="22"/>
  <c r="S10" i="22" s="1"/>
  <c r="Q10" i="22"/>
  <c r="L10" i="22"/>
  <c r="I10" i="22"/>
  <c r="T13" i="22" l="1"/>
  <c r="V23" i="22"/>
  <c r="AD23" i="22"/>
  <c r="AO23" i="22"/>
  <c r="G35" i="22"/>
  <c r="AN46" i="22"/>
  <c r="I51" i="22"/>
  <c r="J51" i="22" s="1"/>
  <c r="AG51" i="22"/>
  <c r="S52" i="22"/>
  <c r="AH52" i="22"/>
  <c r="P53" i="22"/>
  <c r="AQ68" i="22"/>
  <c r="G77" i="22"/>
  <c r="O13" i="22"/>
  <c r="AA13" i="22"/>
  <c r="AA10" i="22" s="1"/>
  <c r="AM13" i="22"/>
  <c r="AM10" i="22" s="1"/>
  <c r="H23" i="22"/>
  <c r="M23" i="22"/>
  <c r="S23" i="22"/>
  <c r="K51" i="22"/>
  <c r="M51" i="22" s="1"/>
  <c r="Q51" i="22"/>
  <c r="X51" i="22"/>
  <c r="Y51" i="22" s="1"/>
  <c r="N51" i="22"/>
  <c r="AO65" i="22"/>
  <c r="V68" i="22"/>
  <c r="AQ53" i="22"/>
  <c r="M20" i="22"/>
  <c r="W10" i="22"/>
  <c r="AP10" i="22"/>
  <c r="K13" i="22"/>
  <c r="J23" i="22"/>
  <c r="N23" i="22"/>
  <c r="P23" i="22" s="1"/>
  <c r="X23" i="22"/>
  <c r="E28" i="22"/>
  <c r="AB46" i="22"/>
  <c r="J52" i="22"/>
  <c r="S68" i="22"/>
  <c r="G62" i="22"/>
  <c r="E46" i="22"/>
  <c r="AH46" i="22"/>
  <c r="AB53" i="22"/>
  <c r="Z51" i="22"/>
  <c r="AB51" i="22" s="1"/>
  <c r="Z23" i="22"/>
  <c r="G48" i="22"/>
  <c r="AC51" i="22"/>
  <c r="AC23" i="22"/>
  <c r="AE53" i="22"/>
  <c r="G43" i="22"/>
  <c r="F40" i="22"/>
  <c r="O65" i="22"/>
  <c r="AJ65" i="22"/>
  <c r="AK67" i="22"/>
  <c r="F28" i="22"/>
  <c r="G73" i="22"/>
  <c r="E51" i="22"/>
  <c r="AF68" i="22"/>
  <c r="AH68" i="22" s="1"/>
  <c r="AF51" i="22"/>
  <c r="AF23" i="22"/>
  <c r="AL23" i="22"/>
  <c r="AL68" i="22"/>
  <c r="P51" i="22"/>
  <c r="K65" i="22"/>
  <c r="Q65" i="22"/>
  <c r="AH67" i="22"/>
  <c r="AG65" i="22"/>
  <c r="AL51" i="22"/>
  <c r="AN51" i="22" s="1"/>
  <c r="Y68" i="22"/>
  <c r="AE68" i="22"/>
  <c r="AN53" i="22"/>
  <c r="G56" i="22"/>
  <c r="V67" i="22"/>
  <c r="U65" i="22"/>
  <c r="G41" i="22"/>
  <c r="E40" i="22"/>
  <c r="E71" i="22"/>
  <c r="G71" i="22"/>
  <c r="F26" i="22"/>
  <c r="H65" i="22"/>
  <c r="L65" i="22"/>
  <c r="M67" i="22"/>
  <c r="W65" i="22"/>
  <c r="AC65" i="22"/>
  <c r="J68" i="22"/>
  <c r="AH23" i="22"/>
  <c r="AI23" i="22"/>
  <c r="AI68" i="22"/>
  <c r="AI65" i="22" s="1"/>
  <c r="AK53" i="22"/>
  <c r="AI51" i="22"/>
  <c r="AK51" i="22" s="1"/>
  <c r="J67" i="22"/>
  <c r="I65" i="22"/>
  <c r="X65" i="22"/>
  <c r="Y67" i="22"/>
  <c r="G31" i="22"/>
  <c r="E42" i="22"/>
  <c r="E72" i="22" s="1"/>
  <c r="P52" i="22"/>
  <c r="AB52" i="22"/>
  <c r="AN52" i="22"/>
  <c r="M53" i="22"/>
  <c r="Y53" i="22"/>
  <c r="M52" i="22"/>
  <c r="Y52" i="22"/>
  <c r="AK52" i="22"/>
  <c r="F53" i="22"/>
  <c r="G53" i="22" s="1"/>
  <c r="J53" i="22"/>
  <c r="V53" i="22"/>
  <c r="AH53" i="22"/>
  <c r="E61" i="22"/>
  <c r="N67" i="22"/>
  <c r="N65" i="22" s="1"/>
  <c r="R67" i="22"/>
  <c r="Z67" i="22"/>
  <c r="Z65" i="22" s="1"/>
  <c r="AD67" i="22"/>
  <c r="AL67" i="22"/>
  <c r="AN67" i="22" s="1"/>
  <c r="AP67" i="22"/>
  <c r="O68" i="22"/>
  <c r="P68" i="22" s="1"/>
  <c r="AA68" i="22"/>
  <c r="AB68" i="22" s="1"/>
  <c r="AM68" i="22"/>
  <c r="F72" i="22"/>
  <c r="F70" i="22" s="1"/>
  <c r="F23" i="22"/>
  <c r="G42" i="22"/>
  <c r="F52" i="22"/>
  <c r="F76" i="22"/>
  <c r="F46" i="22"/>
  <c r="G46" i="22" s="1"/>
  <c r="R51" i="22"/>
  <c r="S51" i="22" s="1"/>
  <c r="AD51" i="22"/>
  <c r="AP51" i="22"/>
  <c r="AQ51" i="22" s="1"/>
  <c r="E56" i="22"/>
  <c r="F60" i="22"/>
  <c r="Y23" i="22" l="1"/>
  <c r="X20" i="22"/>
  <c r="Y20" i="22" s="1"/>
  <c r="X13" i="22"/>
  <c r="O10" i="22"/>
  <c r="V13" i="22"/>
  <c r="T10" i="22"/>
  <c r="V10" i="22" s="1"/>
  <c r="AH51" i="22"/>
  <c r="G28" i="22"/>
  <c r="P67" i="22"/>
  <c r="H13" i="22"/>
  <c r="H20" i="22"/>
  <c r="J20" i="22" s="1"/>
  <c r="AD20" i="22"/>
  <c r="AD13" i="22"/>
  <c r="AD10" i="22" s="1"/>
  <c r="N20" i="22"/>
  <c r="P20" i="22" s="1"/>
  <c r="N13" i="22"/>
  <c r="N10" i="22" s="1"/>
  <c r="AQ23" i="22"/>
  <c r="AO20" i="22"/>
  <c r="AQ20" i="22" s="1"/>
  <c r="AO13" i="22"/>
  <c r="M13" i="22"/>
  <c r="K10" i="22"/>
  <c r="M10" i="22" s="1"/>
  <c r="E68" i="22"/>
  <c r="AF65" i="22"/>
  <c r="Z13" i="22"/>
  <c r="AB23" i="22"/>
  <c r="Z20" i="22"/>
  <c r="AB20" i="22" s="1"/>
  <c r="AE51" i="22"/>
  <c r="AE23" i="22"/>
  <c r="AC13" i="22"/>
  <c r="AC20" i="22"/>
  <c r="G40" i="22"/>
  <c r="AE67" i="22"/>
  <c r="AD65" i="22"/>
  <c r="E60" i="22"/>
  <c r="E76" i="22"/>
  <c r="E75" i="22" s="1"/>
  <c r="F67" i="22"/>
  <c r="AA65" i="22"/>
  <c r="F68" i="22"/>
  <c r="G68" i="22" s="1"/>
  <c r="AB67" i="22"/>
  <c r="AK68" i="22"/>
  <c r="F75" i="22"/>
  <c r="G72" i="22"/>
  <c r="AQ67" i="22"/>
  <c r="AP65" i="22"/>
  <c r="S67" i="22"/>
  <c r="R65" i="22"/>
  <c r="AL20" i="22"/>
  <c r="AN20" i="22" s="1"/>
  <c r="AN23" i="22"/>
  <c r="AL13" i="22"/>
  <c r="G60" i="22"/>
  <c r="F11" i="22"/>
  <c r="F20" i="22"/>
  <c r="F13" i="22"/>
  <c r="AI13" i="22"/>
  <c r="AI20" i="22"/>
  <c r="AK20" i="22" s="1"/>
  <c r="E67" i="22"/>
  <c r="G52" i="22"/>
  <c r="F51" i="22"/>
  <c r="G51" i="22" s="1"/>
  <c r="AN68" i="22"/>
  <c r="AL65" i="22"/>
  <c r="AM65" i="22"/>
  <c r="E26" i="22"/>
  <c r="E70" i="22"/>
  <c r="G70" i="22" s="1"/>
  <c r="G61" i="22"/>
  <c r="AF13" i="22"/>
  <c r="E23" i="22"/>
  <c r="G23" i="22" s="1"/>
  <c r="AF20" i="22"/>
  <c r="AH20" i="22" s="1"/>
  <c r="AK23" i="22"/>
  <c r="G75" i="22" l="1"/>
  <c r="J13" i="22"/>
  <c r="H10" i="22"/>
  <c r="J10" i="22" s="1"/>
  <c r="P13" i="22"/>
  <c r="X10" i="22"/>
  <c r="Y10" i="22" s="1"/>
  <c r="Y13" i="22"/>
  <c r="AE20" i="22"/>
  <c r="AO10" i="22"/>
  <c r="AQ10" i="22" s="1"/>
  <c r="AQ13" i="22"/>
  <c r="P10" i="22"/>
  <c r="Z10" i="22"/>
  <c r="AB10" i="22" s="1"/>
  <c r="AB13" i="22"/>
  <c r="AC10" i="22"/>
  <c r="AE10" i="22" s="1"/>
  <c r="AE13" i="22"/>
  <c r="E27" i="22"/>
  <c r="E12" i="22" s="1"/>
  <c r="E65" i="22"/>
  <c r="E13" i="22"/>
  <c r="G13" i="22" s="1"/>
  <c r="E20" i="22"/>
  <c r="G20" i="22" s="1"/>
  <c r="E11" i="22"/>
  <c r="AK13" i="22"/>
  <c r="AI10" i="22"/>
  <c r="AK10" i="22" s="1"/>
  <c r="AL10" i="22"/>
  <c r="AN10" i="22" s="1"/>
  <c r="AN13" i="22"/>
  <c r="F27" i="22"/>
  <c r="G67" i="22"/>
  <c r="F65" i="22"/>
  <c r="AF10" i="22"/>
  <c r="AH10" i="22" s="1"/>
  <c r="AH13" i="22"/>
  <c r="G26" i="22"/>
  <c r="G76" i="22"/>
  <c r="G65" i="22" l="1"/>
  <c r="E25" i="22"/>
  <c r="F12" i="22"/>
  <c r="G27" i="22"/>
  <c r="F25" i="22"/>
  <c r="E10" i="22"/>
  <c r="G11" i="22"/>
  <c r="R12" i="14"/>
  <c r="R11" i="14"/>
  <c r="R10" i="14"/>
  <c r="R9" i="14"/>
  <c r="R8" i="14"/>
  <c r="O12" i="14"/>
  <c r="O11" i="14"/>
  <c r="O10" i="14"/>
  <c r="O9" i="14"/>
  <c r="O8" i="14"/>
  <c r="I12" i="14"/>
  <c r="G25" i="22" l="1"/>
  <c r="G12" i="22"/>
  <c r="F10" i="22"/>
  <c r="G10" i="22" s="1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5" i="8" l="1"/>
  <c r="C11" i="8"/>
  <c r="D11" i="8" s="1"/>
  <c r="C14" i="8"/>
  <c r="D14" i="8" s="1"/>
  <c r="C19" i="8"/>
  <c r="D19" i="8" s="1"/>
  <c r="D5" i="8"/>
  <c r="C24" i="8" l="1"/>
  <c r="D24" i="8"/>
</calcChain>
</file>

<file path=xl/sharedStrings.xml><?xml version="1.0" encoding="utf-8"?>
<sst xmlns="http://schemas.openxmlformats.org/spreadsheetml/2006/main" count="1773" uniqueCount="316">
  <si>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</si>
  <si>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</si>
  <si>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</si>
  <si>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</si>
  <si>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</si>
  <si>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</si>
  <si>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</si>
  <si>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</si>
  <si>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</si>
  <si>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</si>
  <si>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</si>
  <si>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</si>
  <si>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</si>
  <si>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</si>
  <si>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</si>
  <si>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</si>
  <si>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</si>
  <si>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</si>
  <si>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</si>
  <si>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</si>
  <si>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</si>
  <si>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</si>
  <si>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</si>
  <si>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</si>
  <si>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</si>
  <si>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</si>
  <si>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</si>
  <si>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</si>
  <si>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</si>
  <si>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</si>
  <si>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</si>
  <si>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</si>
  <si>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</si>
  <si>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</si>
  <si>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</si>
  <si>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</si>
  <si>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</si>
  <si>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</si>
  <si>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</si>
  <si>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</si>
  <si>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</si>
  <si>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</si>
  <si>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</si>
  <si>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</si>
  <si>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</si>
  <si>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</si>
  <si>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</si>
  <si>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</si>
  <si>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</si>
  <si>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</si>
  <si>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</si>
  <si>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</si>
  <si>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</si>
  <si>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</si>
  <si>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</si>
  <si>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</si>
  <si>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</si>
  <si>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</si>
  <si>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</si>
  <si>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</si>
  <si>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</si>
  <si>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</si>
  <si>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</si>
  <si>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</si>
  <si>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</si>
  <si>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</si>
  <si>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</si>
  <si>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</si>
  <si>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</si>
  <si>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</si>
  <si>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</si>
  <si>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</si>
  <si>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</si>
  <si>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</si>
  <si>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</si>
  <si>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</si>
  <si>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</si>
  <si>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</si>
  <si>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</si>
  <si>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</si>
  <si>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</si>
  <si>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</si>
  <si>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</si>
  <si>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</si>
  <si>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</si>
  <si>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</si>
  <si>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</si>
  <si>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</si>
  <si>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</si>
  <si>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</si>
  <si>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</si>
  <si>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</si>
  <si>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</si>
  <si>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</si>
  <si>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</si>
  <si>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</si>
  <si>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</si>
  <si>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</si>
  <si>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</si>
  <si>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</si>
  <si>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</si>
  <si>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</si>
  <si>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</si>
  <si>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</si>
  <si>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</si>
  <si>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</si>
  <si>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</si>
  <si>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</si>
  <si>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</si>
  <si>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</si>
  <si>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</si>
  <si>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</si>
  <si>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</si>
  <si>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</si>
  <si>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</si>
  <si>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</si>
  <si>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</si>
  <si>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</si>
  <si>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</si>
  <si>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</si>
  <si>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</si>
  <si>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</si>
  <si>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</si>
  <si>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</si>
  <si>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</si>
  <si>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</si>
  <si>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</si>
  <si>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</si>
  <si>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</si>
  <si>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</si>
  <si>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</si>
  <si>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</si>
  <si>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</si>
  <si>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</si>
  <si>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</si>
  <si>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</si>
  <si>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</si>
  <si>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</si>
  <si>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</si>
  <si>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</si>
  <si>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</si>
  <si>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</si>
  <si>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</si>
  <si>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</si>
  <si>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</si>
  <si>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</si>
  <si>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</si>
  <si>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</si>
  <si>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</si>
  <si>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</si>
  <si>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</si>
  <si>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</si>
  <si>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</si>
  <si>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</si>
  <si>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</si>
  <si>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</si>
  <si>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</si>
  <si>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</si>
  <si>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</si>
  <si>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</si>
  <si>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</si>
  <si>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</si>
  <si>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</si>
  <si>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</si>
  <si>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</si>
  <si>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</si>
  <si>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</si>
  <si>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</si>
  <si>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</si>
  <si>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</si>
  <si>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</si>
  <si>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</si>
  <si>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</si>
  <si>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</si>
  <si>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</si>
  <si>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</si>
  <si>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</si>
  <si>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</si>
  <si>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</si>
  <si>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</si>
  <si>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</si>
  <si>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</si>
  <si>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</si>
  <si>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</si>
  <si>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</si>
  <si>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</si>
  <si>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</si>
  <si>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</si>
  <si>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</si>
  <si>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</si>
  <si>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</si>
  <si>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</si>
  <si>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</si>
  <si>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</si>
  <si>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</si>
  <si>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</si>
  <si>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</si>
  <si>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</si>
  <si>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</si>
  <si>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</si>
  <si>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</si>
  <si>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</si>
  <si>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</si>
  <si>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</si>
  <si>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</si>
  <si>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</si>
  <si>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</si>
  <si>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</si>
  <si>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</si>
  <si>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</si>
  <si>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</si>
  <si>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</si>
  <si>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</si>
  <si>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</si>
  <si>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</si>
  <si>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</si>
  <si>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</si>
  <si>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</si>
  <si>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</si>
  <si>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</si>
  <si>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</si>
  <si>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</si>
  <si>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</si>
  <si>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</si>
  <si>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</si>
  <si>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</si>
  <si>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</si>
  <si>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</si>
  <si>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</si>
  <si>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</si>
  <si>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</si>
  <si>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</si>
  <si>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</si>
  <si>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</si>
  <si>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</si>
  <si>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</si>
  <si>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</si>
  <si>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</si>
  <si>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</si>
  <si>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</si>
  <si>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</si>
  <si>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</si>
  <si>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</si>
  <si>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</si>
  <si>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</si>
  <si>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</si>
  <si>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</si>
  <si>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</si>
  <si>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</si>
  <si>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</si>
  <si>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</si>
  <si>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</si>
  <si>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</si>
  <si>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</si>
  <si>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</si>
  <si>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</si>
  <si>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</si>
  <si>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</si>
  <si>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</si>
  <si>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</si>
  <si>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</si>
  <si>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</si>
  <si>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</si>
  <si>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</si>
  <si>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</si>
  <si>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</si>
  <si>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</si>
  <si>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</si>
  <si>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</si>
  <si>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</si>
  <si>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</si>
  <si>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</si>
  <si>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</si>
  <si>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</si>
  <si>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</si>
  <si>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</si>
  <si>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</si>
  <si>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Подпрограмма 1 «Обеспечение деятельности органов местного самоуправления Нижневартовского района»</t>
  </si>
  <si>
    <t>Подпрограмма 2 «Развитие муниципальной службы в Нижневартовского районе»</t>
  </si>
  <si>
    <t>Подпрограмма 3 «Организация предоставления государственных и муниципальных услуг через муниципальное автономное учреждение Нижневартовского района «Многофункциональный центр предоставления государственных и муниципальных услуг»</t>
  </si>
  <si>
    <t xml:space="preserve">Обеспечение выполнения полномочий администрации Нижневартовского района
</t>
  </si>
  <si>
    <t>Обеспечение выполнения полномочий Думы Нижневартовского района</t>
  </si>
  <si>
    <t>Повышение профессионального уровня муниципальных служащих администрации Нижневартовского района</t>
  </si>
  <si>
    <t>отдел муниципальной службы и кадров адми-нистрации района</t>
  </si>
  <si>
    <t>управление учета и отчетности администрации рай-она</t>
  </si>
  <si>
    <t>Организация предоставления государственных и муници-пальных услуг через  МАУ Нижневартовского района «Многофункциональный центр предоставления госу-дарственных и муниципаль-ных ус-луг</t>
  </si>
  <si>
    <t>МАУ Нижневартовского района «Многофункцио-нальный центр предос-тавления государствен-ных и муниципальных услуг</t>
  </si>
  <si>
    <t>Итого по подпрограмме 3</t>
  </si>
  <si>
    <t xml:space="preserve">Ответственный исполнитель (отдел муниципальной службы и кадров администрации района)
</t>
  </si>
  <si>
    <t>Соисполнители по подпрограмма 1 (управление учета и отчетности администрации района)</t>
  </si>
  <si>
    <t>Соисполнители по подпрограмма 2 (МАУ Нижневартовского района «Многофункциональный центр предоставле-ния государственных и муниципальных услуг )</t>
  </si>
  <si>
    <t>Исполнитель: Змитрукевич С.В. тел.: 49-87-71</t>
  </si>
  <si>
    <t>Доля муниципальных служащих, прошедших обучение на курсах повышения квалификации, в процентах</t>
  </si>
  <si>
    <t>Доля муниципальных служащих администра-ции района, принявших участие в тематических семинарах по актуаль-ным темам, в процентах</t>
  </si>
  <si>
    <t>Уменьшение времени ожидания в очереди при обращении заявителя для получения государ-ственных (муниципаль-ных) услуг, минут *</t>
  </si>
  <si>
    <t>Повышение уровня удовлетворенности на-селения качеством пре-доставления государст-венных и муниципаль-ных услуг, в процентах **</t>
  </si>
  <si>
    <t>Специалист  департамента финансов администрации района___________________Т.П. Данилова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</si>
  <si>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"Развитие муниципальной службы в Нижневартовском районе"</t>
    </r>
  </si>
  <si>
    <t xml:space="preserve">Начальник управления учета и отчетности  </t>
  </si>
  <si>
    <t>О.С. Костромина</t>
  </si>
  <si>
    <r>
      <t xml:space="preserve">График (сетевой график)реализации  муниципальной программы </t>
    </r>
    <r>
      <rPr>
        <b/>
        <u/>
        <sz val="14"/>
        <rFont val="Times New Roman"/>
        <family val="1"/>
        <charset val="204"/>
      </rPr>
      <t>"Развитие муниципальной службы в Нижневартовском районе"</t>
    </r>
  </si>
  <si>
    <t>Начальник отдела муницмпальной службы и кадров администрации района</t>
  </si>
  <si>
    <t>Начальник отдела муниципальной службы и кадров администрации района______________________О.Ю.Нонко</t>
  </si>
  <si>
    <t>О.Ю.Нонко</t>
  </si>
  <si>
    <t>Результат реализации. Причины отклонения  фактического исполнения от запланированного</t>
  </si>
  <si>
    <t>план на 2020 год *</t>
  </si>
  <si>
    <t>Значение показателя на 2020 год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</si>
  <si>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</si>
  <si>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постановление администрации Нижневартовского района об утверждении муниципальной программы от 26.10.2018   № 2455 в ред. от 30.10.2019 №2153</t>
  </si>
  <si>
    <t>I квартал</t>
  </si>
  <si>
    <t>II квартал</t>
  </si>
  <si>
    <t>III квартал</t>
  </si>
  <si>
    <t>IV квартал</t>
  </si>
  <si>
    <t>Распределение финансовых ресурсов</t>
  </si>
  <si>
    <t>Обеспечение выполнения полномочий и функций органов местного самоуправления Нижневартовского района, в процентах</t>
  </si>
  <si>
    <t>В связи с коронавирусной инфекции (COVID-2019) не были заключены договора.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</si>
</sst>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0.0%"/>
  </numFmts>
  <fonts count="3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164" fontId="13" fillId="0" borderId="0" applyFont="0" applyFill="0" applyBorder="0" applyAlignment="0" applyProtection="0"/>
  </cellStyleXfs>
  <cellXfs count="42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51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center" vertical="top" wrapText="1"/>
    </xf>
    <xf numFmtId="0" fontId="19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5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0" xfId="0" applyFont="1"/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3" fillId="0" borderId="1" xfId="0" applyFont="1" applyBorder="1"/>
    <xf numFmtId="169" fontId="3" fillId="0" borderId="1" xfId="2" applyNumberFormat="1" applyFont="1" applyFill="1" applyBorder="1" applyAlignment="1" applyProtection="1">
      <alignment horizontal="center" vertical="center" wrapText="1"/>
    </xf>
    <xf numFmtId="10" fontId="3" fillId="0" borderId="4" xfId="2" applyNumberFormat="1" applyFont="1" applyFill="1" applyBorder="1" applyAlignment="1" applyProtection="1">
      <alignment horizontal="center" vertical="center" wrapText="1"/>
    </xf>
    <xf numFmtId="169" fontId="3" fillId="0" borderId="10" xfId="2" applyNumberFormat="1" applyFont="1" applyFill="1" applyBorder="1" applyAlignment="1" applyProtection="1">
      <alignment horizontal="center" vertical="center" wrapText="1"/>
    </xf>
    <xf numFmtId="10" fontId="3" fillId="0" borderId="35" xfId="2" applyNumberFormat="1" applyFont="1" applyFill="1" applyBorder="1" applyAlignment="1" applyProtection="1">
      <alignment horizontal="center" vertical="center" wrapText="1"/>
    </xf>
    <xf numFmtId="10" fontId="3" fillId="0" borderId="10" xfId="2" applyNumberFormat="1" applyFont="1" applyFill="1" applyBorder="1" applyAlignment="1" applyProtection="1">
      <alignment horizontal="center" vertical="center" wrapText="1"/>
    </xf>
    <xf numFmtId="10" fontId="3" fillId="0" borderId="29" xfId="2" applyNumberFormat="1" applyFont="1" applyFill="1" applyBorder="1" applyAlignment="1" applyProtection="1">
      <alignment horizontal="center" vertical="center" wrapText="1"/>
    </xf>
    <xf numFmtId="10" fontId="3" fillId="0" borderId="30" xfId="2" applyNumberFormat="1" applyFont="1" applyFill="1" applyBorder="1" applyAlignment="1" applyProtection="1">
      <alignment horizontal="center" vertical="center" wrapText="1"/>
    </xf>
    <xf numFmtId="169" fontId="3" fillId="0" borderId="35" xfId="2" applyNumberFormat="1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left" vertical="center" wrapText="1"/>
    </xf>
    <xf numFmtId="169" fontId="1" fillId="4" borderId="1" xfId="2" applyNumberFormat="1" applyFont="1" applyFill="1" applyBorder="1" applyAlignment="1" applyProtection="1">
      <alignment horizontal="center" vertical="center" wrapText="1"/>
    </xf>
    <xf numFmtId="169" fontId="1" fillId="4" borderId="5" xfId="2" applyNumberFormat="1" applyFont="1" applyFill="1" applyBorder="1" applyAlignment="1" applyProtection="1">
      <alignment horizontal="center" vertical="center" wrapText="1"/>
    </xf>
    <xf numFmtId="0" fontId="26" fillId="4" borderId="5" xfId="0" applyFont="1" applyFill="1" applyBorder="1" applyAlignment="1" applyProtection="1">
      <alignment horizontal="left" vertical="center" wrapText="1"/>
    </xf>
    <xf numFmtId="0" fontId="26" fillId="4" borderId="1" xfId="0" applyFont="1" applyFill="1" applyBorder="1" applyAlignment="1" applyProtection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0" fontId="19" fillId="0" borderId="2" xfId="0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center" vertical="center" wrapText="1"/>
    </xf>
    <xf numFmtId="10" fontId="19" fillId="0" borderId="15" xfId="0" applyNumberFormat="1" applyFont="1" applyFill="1" applyBorder="1" applyAlignment="1" applyProtection="1">
      <alignment horizontal="center" vertical="center" wrapText="1"/>
    </xf>
    <xf numFmtId="165" fontId="19" fillId="0" borderId="9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69" fontId="3" fillId="0" borderId="2" xfId="2" applyNumberFormat="1" applyFont="1" applyFill="1" applyBorder="1" applyAlignment="1" applyProtection="1">
      <alignment horizontal="right" vertical="center" wrapText="1"/>
    </xf>
    <xf numFmtId="169" fontId="3" fillId="0" borderId="1" xfId="2" applyNumberFormat="1" applyFont="1" applyFill="1" applyBorder="1" applyAlignment="1" applyProtection="1">
      <alignment horizontal="right" vertical="center" wrapText="1"/>
    </xf>
    <xf numFmtId="169" fontId="3" fillId="0" borderId="4" xfId="2" applyNumberFormat="1" applyFont="1" applyFill="1" applyBorder="1" applyAlignment="1" applyProtection="1">
      <alignment horizontal="right" vertical="center" wrapText="1"/>
    </xf>
    <xf numFmtId="169" fontId="3" fillId="0" borderId="7" xfId="2" applyNumberFormat="1" applyFont="1" applyFill="1" applyBorder="1" applyAlignment="1" applyProtection="1">
      <alignment horizontal="right" vertical="center" wrapText="1"/>
    </xf>
    <xf numFmtId="169" fontId="3" fillId="0" borderId="49" xfId="2" applyNumberFormat="1" applyFont="1" applyFill="1" applyBorder="1" applyAlignment="1" applyProtection="1">
      <alignment horizontal="right" vertical="center" wrapText="1"/>
    </xf>
    <xf numFmtId="169" fontId="3" fillId="0" borderId="44" xfId="2" applyNumberFormat="1" applyFont="1" applyFill="1" applyBorder="1" applyAlignment="1" applyProtection="1">
      <alignment horizontal="right" vertical="center" wrapText="1"/>
    </xf>
    <xf numFmtId="0" fontId="24" fillId="0" borderId="1" xfId="0" applyFont="1" applyBorder="1" applyAlignment="1">
      <alignment vertical="center" wrapText="1"/>
    </xf>
    <xf numFmtId="10" fontId="3" fillId="0" borderId="35" xfId="2" applyNumberFormat="1" applyFont="1" applyFill="1" applyBorder="1" applyAlignment="1" applyProtection="1">
      <alignment horizontal="right" vertical="center" wrapText="1"/>
    </xf>
    <xf numFmtId="169" fontId="3" fillId="0" borderId="41" xfId="2" applyNumberFormat="1" applyFont="1" applyFill="1" applyBorder="1" applyAlignment="1" applyProtection="1">
      <alignment horizontal="right" vertical="center" wrapText="1"/>
    </xf>
    <xf numFmtId="169" fontId="3" fillId="0" borderId="39" xfId="2" applyNumberFormat="1" applyFont="1" applyFill="1" applyBorder="1" applyAlignment="1" applyProtection="1">
      <alignment horizontal="right" vertical="center" wrapText="1"/>
    </xf>
    <xf numFmtId="10" fontId="3" fillId="0" borderId="39" xfId="2" applyNumberFormat="1" applyFont="1" applyFill="1" applyBorder="1" applyAlignment="1" applyProtection="1">
      <alignment horizontal="right" vertical="center" wrapText="1"/>
    </xf>
    <xf numFmtId="169" fontId="3" fillId="0" borderId="42" xfId="2" applyNumberFormat="1" applyFont="1" applyFill="1" applyBorder="1" applyAlignment="1" applyProtection="1">
      <alignment horizontal="right" vertical="center" wrapText="1"/>
    </xf>
    <xf numFmtId="10" fontId="3" fillId="0" borderId="50" xfId="2" applyNumberFormat="1" applyFont="1" applyFill="1" applyBorder="1" applyAlignment="1" applyProtection="1">
      <alignment horizontal="right" vertical="center" wrapText="1"/>
    </xf>
    <xf numFmtId="169" fontId="3" fillId="0" borderId="45" xfId="2" applyNumberFormat="1" applyFont="1" applyFill="1" applyBorder="1" applyAlignment="1" applyProtection="1">
      <alignment horizontal="right" vertical="center" wrapText="1"/>
    </xf>
    <xf numFmtId="169" fontId="3" fillId="0" borderId="47" xfId="2" applyNumberFormat="1" applyFont="1" applyFill="1" applyBorder="1" applyAlignment="1" applyProtection="1">
      <alignment horizontal="right" vertical="center" wrapText="1"/>
    </xf>
    <xf numFmtId="0" fontId="15" fillId="0" borderId="5" xfId="0" applyFont="1" applyBorder="1" applyAlignment="1">
      <alignment vertical="center" wrapText="1"/>
    </xf>
    <xf numFmtId="10" fontId="3" fillId="0" borderId="10" xfId="2" applyNumberFormat="1" applyFont="1" applyFill="1" applyBorder="1" applyAlignment="1" applyProtection="1">
      <alignment horizontal="right" vertical="center" wrapText="1"/>
    </xf>
    <xf numFmtId="169" fontId="3" fillId="0" borderId="10" xfId="2" applyNumberFormat="1" applyFont="1" applyFill="1" applyBorder="1" applyAlignment="1" applyProtection="1">
      <alignment horizontal="right" vertical="center" wrapText="1"/>
    </xf>
    <xf numFmtId="169" fontId="3" fillId="0" borderId="30" xfId="2" applyNumberFormat="1" applyFont="1" applyFill="1" applyBorder="1" applyAlignment="1" applyProtection="1">
      <alignment horizontal="right" vertical="center" wrapText="1"/>
    </xf>
    <xf numFmtId="10" fontId="3" fillId="0" borderId="55" xfId="2" applyNumberFormat="1" applyFont="1" applyFill="1" applyBorder="1" applyAlignment="1" applyProtection="1">
      <alignment horizontal="right" vertical="center" wrapText="1"/>
    </xf>
    <xf numFmtId="169" fontId="3" fillId="0" borderId="54" xfId="2" applyNumberFormat="1" applyFont="1" applyFill="1" applyBorder="1" applyAlignment="1" applyProtection="1">
      <alignment horizontal="right" vertical="center" wrapText="1"/>
    </xf>
    <xf numFmtId="169" fontId="3" fillId="0" borderId="37" xfId="2" applyNumberFormat="1" applyFont="1" applyFill="1" applyBorder="1" applyAlignment="1" applyProtection="1">
      <alignment horizontal="right" vertical="center" wrapText="1"/>
    </xf>
    <xf numFmtId="0" fontId="24" fillId="0" borderId="0" xfId="0" applyFont="1" applyAlignment="1">
      <alignment vertical="center" wrapText="1"/>
    </xf>
    <xf numFmtId="169" fontId="3" fillId="0" borderId="35" xfId="2" applyNumberFormat="1" applyFont="1" applyFill="1" applyBorder="1" applyAlignment="1" applyProtection="1">
      <alignment horizontal="right" vertical="center" wrapText="1"/>
    </xf>
    <xf numFmtId="169" fontId="3" fillId="0" borderId="29" xfId="2" applyNumberFormat="1" applyFont="1" applyFill="1" applyBorder="1" applyAlignment="1" applyProtection="1">
      <alignment horizontal="right" vertical="center" wrapText="1"/>
    </xf>
    <xf numFmtId="0" fontId="18" fillId="0" borderId="10" xfId="0" applyFont="1" applyFill="1" applyBorder="1" applyAlignment="1" applyProtection="1">
      <alignment horizontal="left" vertical="center" wrapText="1"/>
    </xf>
    <xf numFmtId="169" fontId="1" fillId="0" borderId="1" xfId="2" applyNumberFormat="1" applyFont="1" applyFill="1" applyBorder="1" applyAlignment="1" applyProtection="1">
      <alignment horizontal="right" vertical="center" wrapText="1"/>
    </xf>
    <xf numFmtId="10" fontId="1" fillId="0" borderId="4" xfId="2" applyNumberFormat="1" applyFont="1" applyFill="1" applyBorder="1" applyAlignment="1" applyProtection="1">
      <alignment horizontal="right" vertical="center" wrapText="1"/>
    </xf>
    <xf numFmtId="169" fontId="1" fillId="0" borderId="4" xfId="2" applyNumberFormat="1" applyFont="1" applyFill="1" applyBorder="1" applyAlignment="1" applyProtection="1">
      <alignment horizontal="right" vertical="center" wrapText="1"/>
    </xf>
    <xf numFmtId="10" fontId="1" fillId="0" borderId="1" xfId="2" applyNumberFormat="1" applyFont="1" applyFill="1" applyBorder="1" applyAlignment="1" applyProtection="1">
      <alignment horizontal="right" vertical="center" wrapText="1"/>
    </xf>
    <xf numFmtId="169" fontId="1" fillId="0" borderId="2" xfId="2" applyNumberFormat="1" applyFont="1" applyFill="1" applyBorder="1" applyAlignment="1" applyProtection="1">
      <alignment horizontal="right" vertical="center" wrapText="1"/>
    </xf>
    <xf numFmtId="10" fontId="1" fillId="0" borderId="49" xfId="2" applyNumberFormat="1" applyFont="1" applyFill="1" applyBorder="1" applyAlignment="1" applyProtection="1">
      <alignment horizontal="right" vertical="center" wrapText="1"/>
    </xf>
    <xf numFmtId="169" fontId="1" fillId="0" borderId="44" xfId="2" applyNumberFormat="1" applyFont="1" applyFill="1" applyBorder="1" applyAlignment="1" applyProtection="1">
      <alignment horizontal="right" vertical="center" wrapText="1"/>
    </xf>
    <xf numFmtId="169" fontId="1" fillId="0" borderId="38" xfId="2" applyNumberFormat="1" applyFont="1" applyFill="1" applyBorder="1" applyAlignment="1" applyProtection="1">
      <alignment horizontal="right" vertical="center" wrapText="1"/>
    </xf>
    <xf numFmtId="0" fontId="24" fillId="0" borderId="10" xfId="0" applyFont="1" applyFill="1" applyBorder="1" applyAlignment="1">
      <alignment vertical="center" wrapText="1"/>
    </xf>
    <xf numFmtId="169" fontId="2" fillId="0" borderId="2" xfId="2" applyNumberFormat="1" applyFont="1" applyFill="1" applyBorder="1" applyAlignment="1" applyProtection="1">
      <alignment horizontal="right" vertical="center" wrapText="1"/>
    </xf>
    <xf numFmtId="169" fontId="2" fillId="0" borderId="1" xfId="2" applyNumberFormat="1" applyFont="1" applyFill="1" applyBorder="1" applyAlignment="1" applyProtection="1">
      <alignment horizontal="right" vertical="center" wrapText="1"/>
    </xf>
    <xf numFmtId="169" fontId="3" fillId="0" borderId="38" xfId="2" applyNumberFormat="1" applyFont="1" applyFill="1" applyBorder="1" applyAlignment="1" applyProtection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9" fontId="3" fillId="0" borderId="40" xfId="2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169" fontId="2" fillId="0" borderId="60" xfId="2" applyNumberFormat="1" applyFont="1" applyFill="1" applyBorder="1" applyAlignment="1" applyProtection="1">
      <alignment horizontal="right" vertical="center" wrapText="1"/>
    </xf>
    <xf numFmtId="169" fontId="2" fillId="0" borderId="33" xfId="2" applyNumberFormat="1" applyFont="1" applyFill="1" applyBorder="1" applyAlignment="1" applyProtection="1">
      <alignment horizontal="right" vertical="center" wrapText="1"/>
    </xf>
    <xf numFmtId="0" fontId="15" fillId="0" borderId="8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10" fontId="3" fillId="0" borderId="4" xfId="2" applyNumberFormat="1" applyFont="1" applyFill="1" applyBorder="1" applyAlignment="1" applyProtection="1">
      <alignment horizontal="right" vertical="center" wrapText="1"/>
    </xf>
    <xf numFmtId="10" fontId="3" fillId="0" borderId="1" xfId="2" applyNumberFormat="1" applyFont="1" applyFill="1" applyBorder="1" applyAlignment="1" applyProtection="1">
      <alignment horizontal="right" vertical="center" wrapText="1"/>
    </xf>
    <xf numFmtId="10" fontId="3" fillId="0" borderId="49" xfId="2" applyNumberFormat="1" applyFont="1" applyFill="1" applyBorder="1" applyAlignment="1" applyProtection="1">
      <alignment horizontal="right" vertical="center" wrapText="1"/>
    </xf>
    <xf numFmtId="169" fontId="3" fillId="0" borderId="52" xfId="2" applyNumberFormat="1" applyFont="1" applyFill="1" applyBorder="1" applyAlignment="1" applyProtection="1">
      <alignment horizontal="right" vertical="center" wrapText="1"/>
    </xf>
    <xf numFmtId="169" fontId="18" fillId="0" borderId="1" xfId="2" applyNumberFormat="1" applyFont="1" applyFill="1" applyBorder="1" applyAlignment="1" applyProtection="1">
      <alignment horizontal="right" vertical="center" wrapText="1"/>
    </xf>
    <xf numFmtId="169" fontId="18" fillId="0" borderId="4" xfId="2" applyNumberFormat="1" applyFont="1" applyFill="1" applyBorder="1" applyAlignment="1" applyProtection="1">
      <alignment horizontal="right" vertical="center" wrapText="1"/>
    </xf>
    <xf numFmtId="0" fontId="21" fillId="0" borderId="0" xfId="0" applyFont="1" applyBorder="1" applyAlignment="1">
      <alignment horizontal="center" vertical="center"/>
    </xf>
    <xf numFmtId="10" fontId="1" fillId="4" borderId="4" xfId="2" applyNumberFormat="1" applyFont="1" applyFill="1" applyBorder="1" applyAlignment="1" applyProtection="1">
      <alignment horizontal="right" vertical="center" wrapText="1"/>
    </xf>
    <xf numFmtId="10" fontId="1" fillId="4" borderId="1" xfId="2" applyNumberFormat="1" applyFont="1" applyFill="1" applyBorder="1" applyAlignment="1" applyProtection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172" fontId="3" fillId="0" borderId="39" xfId="2" applyNumberFormat="1" applyFont="1" applyFill="1" applyBorder="1" applyAlignment="1" applyProtection="1">
      <alignment horizontal="right" vertical="center" wrapText="1"/>
    </xf>
    <xf numFmtId="0" fontId="24" fillId="0" borderId="7" xfId="0" applyFont="1" applyBorder="1" applyAlignment="1">
      <alignment vertical="center" wrapText="1"/>
    </xf>
    <xf numFmtId="10" fontId="3" fillId="0" borderId="54" xfId="2" applyNumberFormat="1" applyFont="1" applyFill="1" applyBorder="1" applyAlignment="1" applyProtection="1">
      <alignment horizontal="right" vertical="center" wrapText="1"/>
    </xf>
    <xf numFmtId="10" fontId="3" fillId="0" borderId="30" xfId="2" applyNumberFormat="1" applyFont="1" applyFill="1" applyBorder="1" applyAlignment="1" applyProtection="1">
      <alignment horizontal="right" vertical="center" wrapText="1"/>
    </xf>
    <xf numFmtId="10" fontId="3" fillId="0" borderId="29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/>
    </xf>
    <xf numFmtId="0" fontId="16" fillId="0" borderId="0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165" fontId="20" fillId="0" borderId="0" xfId="0" applyNumberFormat="1" applyFont="1" applyFill="1" applyBorder="1" applyAlignment="1" applyProtection="1">
      <alignment horizontal="left" vertical="center"/>
    </xf>
    <xf numFmtId="165" fontId="18" fillId="4" borderId="48" xfId="0" applyNumberFormat="1" applyFont="1" applyFill="1" applyBorder="1" applyAlignment="1" applyProtection="1">
      <alignment horizontal="left" vertical="center" wrapText="1"/>
    </xf>
    <xf numFmtId="169" fontId="1" fillId="4" borderId="11" xfId="2" applyNumberFormat="1" applyFont="1" applyFill="1" applyBorder="1" applyAlignment="1" applyProtection="1">
      <alignment horizontal="righ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3" fontId="3" fillId="0" borderId="32" xfId="0" applyNumberFormat="1" applyFont="1" applyBorder="1" applyAlignment="1" applyProtection="1">
      <alignment horizontal="center" vertical="center" wrapText="1"/>
      <protection locked="0"/>
    </xf>
    <xf numFmtId="3" fontId="3" fillId="0" borderId="59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170" fontId="3" fillId="0" borderId="5" xfId="2" applyNumberFormat="1" applyFont="1" applyBorder="1" applyAlignment="1">
      <alignment horizontal="center" vertical="center" wrapText="1"/>
    </xf>
    <xf numFmtId="171" fontId="3" fillId="0" borderId="34" xfId="2" applyNumberFormat="1" applyFont="1" applyBorder="1" applyAlignment="1">
      <alignment horizontal="center" vertical="center" wrapText="1"/>
    </xf>
    <xf numFmtId="170" fontId="3" fillId="0" borderId="1" xfId="2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24" fillId="0" borderId="6" xfId="0" applyFont="1" applyBorder="1" applyAlignment="1">
      <alignment horizontal="justify" vertical="top" wrapText="1"/>
    </xf>
    <xf numFmtId="0" fontId="20" fillId="0" borderId="6" xfId="0" applyFont="1" applyFill="1" applyBorder="1" applyAlignment="1" applyProtection="1">
      <alignment horizontal="left" vertical="center" wrapText="1"/>
    </xf>
    <xf numFmtId="169" fontId="18" fillId="4" borderId="4" xfId="2" applyNumberFormat="1" applyFont="1" applyFill="1" applyBorder="1" applyAlignment="1" applyProtection="1">
      <alignment horizontal="right" vertical="center" wrapText="1"/>
    </xf>
    <xf numFmtId="169" fontId="18" fillId="4" borderId="1" xfId="2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Border="1" applyAlignment="1" applyProtection="1">
      <alignment vertical="center"/>
    </xf>
    <xf numFmtId="169" fontId="18" fillId="0" borderId="35" xfId="2" applyNumberFormat="1" applyFont="1" applyFill="1" applyBorder="1" applyAlignment="1" applyProtection="1">
      <alignment horizontal="right" vertical="center" wrapText="1"/>
    </xf>
    <xf numFmtId="169" fontId="18" fillId="0" borderId="10" xfId="2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/>
    </xf>
    <xf numFmtId="0" fontId="24" fillId="0" borderId="0" xfId="0" applyFont="1" applyBorder="1" applyAlignment="1">
      <alignment horizontal="left" vertical="top"/>
    </xf>
    <xf numFmtId="0" fontId="6" fillId="0" borderId="0" xfId="0" applyFont="1" applyAlignment="1"/>
    <xf numFmtId="172" fontId="3" fillId="0" borderId="4" xfId="2" applyNumberFormat="1" applyFont="1" applyFill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165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justify" vertical="center" wrapText="1"/>
    </xf>
    <xf numFmtId="0" fontId="24" fillId="0" borderId="0" xfId="0" applyFont="1" applyBorder="1" applyAlignment="1">
      <alignment horizontal="left" vertical="top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165" fontId="18" fillId="0" borderId="24" xfId="0" applyNumberFormat="1" applyFont="1" applyFill="1" applyBorder="1" applyAlignment="1" applyProtection="1">
      <alignment horizontal="left" vertical="center"/>
    </xf>
    <xf numFmtId="165" fontId="18" fillId="0" borderId="6" xfId="0" applyNumberFormat="1" applyFont="1" applyFill="1" applyBorder="1" applyAlignment="1" applyProtection="1">
      <alignment horizontal="left" vertical="center"/>
    </xf>
    <xf numFmtId="165" fontId="18" fillId="0" borderId="43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65" fontId="19" fillId="0" borderId="28" xfId="0" applyNumberFormat="1" applyFont="1" applyFill="1" applyBorder="1" applyAlignment="1" applyProtection="1">
      <alignment horizontal="left" vertical="center" wrapText="1"/>
    </xf>
    <xf numFmtId="165" fontId="19" fillId="0" borderId="29" xfId="0" applyNumberFormat="1" applyFont="1" applyFill="1" applyBorder="1" applyAlignment="1" applyProtection="1">
      <alignment horizontal="left" vertical="center" wrapText="1"/>
    </xf>
    <xf numFmtId="165" fontId="19" fillId="0" borderId="30" xfId="0" applyNumberFormat="1" applyFont="1" applyFill="1" applyBorder="1" applyAlignment="1" applyProtection="1">
      <alignment horizontal="left"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/>
    </xf>
    <xf numFmtId="165" fontId="19" fillId="0" borderId="0" xfId="0" applyNumberFormat="1" applyFont="1" applyFill="1" applyBorder="1" applyAlignment="1" applyProtection="1">
      <alignment horizontal="left" vertical="center" wrapText="1"/>
    </xf>
    <xf numFmtId="165" fontId="19" fillId="0" borderId="15" xfId="0" applyNumberFormat="1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3" fillId="0" borderId="0" xfId="0" applyFont="1" applyBorder="1" applyAlignment="1">
      <alignment horizontal="left"/>
    </xf>
    <xf numFmtId="0" fontId="3" fillId="0" borderId="5" xfId="0" applyFont="1" applyFill="1" applyBorder="1" applyAlignment="1" applyProtection="1">
      <alignment horizontal="center" vertical="center"/>
    </xf>
    <xf numFmtId="0" fontId="18" fillId="5" borderId="26" xfId="0" applyFont="1" applyFill="1" applyBorder="1" applyAlignment="1" applyProtection="1">
      <alignment horizontal="center" vertical="center"/>
    </xf>
    <xf numFmtId="0" fontId="18" fillId="5" borderId="7" xfId="0" applyFont="1" applyFill="1" applyBorder="1" applyAlignment="1" applyProtection="1">
      <alignment horizontal="center" vertical="center"/>
    </xf>
    <xf numFmtId="0" fontId="18" fillId="5" borderId="46" xfId="0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 wrapText="1"/>
    </xf>
    <xf numFmtId="165" fontId="1" fillId="0" borderId="10" xfId="0" applyNumberFormat="1" applyFont="1" applyFill="1" applyBorder="1" applyAlignment="1" applyProtection="1">
      <alignment horizontal="center" vertical="center" wrapText="1"/>
    </xf>
    <xf numFmtId="165" fontId="1" fillId="0" borderId="8" xfId="0" applyNumberFormat="1" applyFont="1" applyFill="1" applyBorder="1" applyAlignment="1" applyProtection="1">
      <alignment horizontal="center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left" vertical="center" wrapText="1"/>
    </xf>
    <xf numFmtId="165" fontId="3" fillId="0" borderId="8" xfId="0" applyNumberFormat="1" applyFont="1" applyFill="1" applyBorder="1" applyAlignment="1" applyProtection="1">
      <alignment horizontal="left" vertical="center" wrapText="1"/>
    </xf>
    <xf numFmtId="49" fontId="19" fillId="0" borderId="18" xfId="0" applyNumberFormat="1" applyFont="1" applyFill="1" applyBorder="1" applyAlignment="1" applyProtection="1">
      <alignment horizontal="center" vertical="center" wrapText="1"/>
    </xf>
    <xf numFmtId="49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left" vertical="center" wrapText="1"/>
    </xf>
    <xf numFmtId="165" fontId="19" fillId="0" borderId="8" xfId="0" applyNumberFormat="1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165" fontId="18" fillId="0" borderId="10" xfId="0" applyNumberFormat="1" applyFont="1" applyFill="1" applyBorder="1" applyAlignment="1" applyProtection="1">
      <alignment horizontal="left" vertical="center" wrapText="1"/>
    </xf>
    <xf numFmtId="165" fontId="18" fillId="0" borderId="8" xfId="0" applyNumberFormat="1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165" fontId="19" fillId="0" borderId="18" xfId="0" applyNumberFormat="1" applyFont="1" applyFill="1" applyBorder="1" applyAlignment="1" applyProtection="1">
      <alignment horizontal="center" vertical="center" wrapText="1"/>
    </xf>
    <xf numFmtId="165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8" fillId="0" borderId="5" xfId="0" applyNumberFormat="1" applyFont="1" applyFill="1" applyBorder="1" applyAlignment="1" applyProtection="1">
      <alignment horizontal="left" vertical="center" wrapText="1"/>
    </xf>
    <xf numFmtId="165" fontId="19" fillId="0" borderId="5" xfId="0" applyNumberFormat="1" applyFont="1" applyFill="1" applyBorder="1" applyAlignment="1" applyProtection="1">
      <alignment horizontal="left" vertical="center" wrapText="1"/>
    </xf>
    <xf numFmtId="165" fontId="19" fillId="0" borderId="4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5" fontId="18" fillId="0" borderId="20" xfId="0" applyNumberFormat="1" applyFont="1" applyFill="1" applyBorder="1" applyAlignment="1" applyProtection="1">
      <alignment horizontal="left" vertical="center" wrapText="1"/>
    </xf>
    <xf numFmtId="165" fontId="18" fillId="0" borderId="21" xfId="0" applyNumberFormat="1" applyFont="1" applyFill="1" applyBorder="1" applyAlignment="1" applyProtection="1">
      <alignment horizontal="left" vertical="center" wrapText="1"/>
    </xf>
    <xf numFmtId="165" fontId="18" fillId="0" borderId="22" xfId="0" applyNumberFormat="1" applyFont="1" applyFill="1" applyBorder="1" applyAlignment="1" applyProtection="1">
      <alignment horizontal="left" vertical="center" wrapText="1"/>
    </xf>
    <xf numFmtId="165" fontId="18" fillId="0" borderId="19" xfId="0" applyNumberFormat="1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left" vertical="center" wrapText="1"/>
    </xf>
    <xf numFmtId="165" fontId="18" fillId="0" borderId="15" xfId="0" applyNumberFormat="1" applyFont="1" applyFill="1" applyBorder="1" applyAlignment="1" applyProtection="1">
      <alignment horizontal="left" vertical="center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0" fillId="0" borderId="29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27" fillId="0" borderId="8" xfId="0" applyFont="1" applyBorder="1" applyAlignment="1">
      <alignment vertical="center"/>
    </xf>
    <xf numFmtId="0" fontId="19" fillId="0" borderId="35" xfId="0" applyFont="1" applyFill="1" applyBorder="1" applyAlignment="1" applyProtection="1">
      <alignment horizontal="left" vertical="top" wrapText="1"/>
    </xf>
    <xf numFmtId="0" fontId="0" fillId="0" borderId="9" xfId="0" applyFill="1" applyBorder="1" applyAlignment="1">
      <alignment vertical="top"/>
    </xf>
    <xf numFmtId="0" fontId="0" fillId="0" borderId="34" xfId="0" applyFill="1" applyBorder="1" applyAlignment="1">
      <alignment vertical="top"/>
    </xf>
    <xf numFmtId="165" fontId="19" fillId="0" borderId="7" xfId="0" applyNumberFormat="1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165" fontId="19" fillId="0" borderId="35" xfId="0" applyNumberFormat="1" applyFont="1" applyFill="1" applyBorder="1" applyAlignment="1" applyProtection="1">
      <alignment horizontal="center" vertical="center" wrapText="1"/>
    </xf>
    <xf numFmtId="165" fontId="19" fillId="0" borderId="29" xfId="0" applyNumberFormat="1" applyFont="1" applyFill="1" applyBorder="1" applyAlignment="1" applyProtection="1">
      <alignment horizontal="center" vertical="center" wrapText="1"/>
    </xf>
    <xf numFmtId="165" fontId="19" fillId="0" borderId="3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19" fillId="0" borderId="48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53" xfId="0" applyNumberFormat="1" applyFont="1" applyFill="1" applyBorder="1" applyAlignment="1" applyProtection="1">
      <alignment horizontal="center" vertical="center" wrapText="1"/>
    </xf>
    <xf numFmtId="165" fontId="19" fillId="0" borderId="21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4.4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" customHeight="1" x14ac:dyDescent="0.3">
      <c r="A1" s="276" t="s">
        <v>39</v>
      </c>
      <c r="B1" s="277"/>
      <c r="C1" s="278" t="s">
        <v>40</v>
      </c>
      <c r="D1" s="279" t="s">
        <v>44</v>
      </c>
      <c r="E1" s="280"/>
      <c r="F1" s="281"/>
      <c r="G1" s="279" t="s">
        <v>17</v>
      </c>
      <c r="H1" s="280"/>
      <c r="I1" s="281"/>
      <c r="J1" s="279" t="s">
        <v>18</v>
      </c>
      <c r="K1" s="280"/>
      <c r="L1" s="281"/>
      <c r="M1" s="279" t="s">
        <v>22</v>
      </c>
      <c r="N1" s="280"/>
      <c r="O1" s="281"/>
      <c r="P1" s="282" t="s">
        <v>23</v>
      </c>
      <c r="Q1" s="283"/>
      <c r="R1" s="279" t="s">
        <v>24</v>
      </c>
      <c r="S1" s="280"/>
      <c r="T1" s="281"/>
      <c r="U1" s="279" t="s">
        <v>25</v>
      </c>
      <c r="V1" s="280"/>
      <c r="W1" s="281"/>
      <c r="X1" s="282" t="s">
        <v>26</v>
      </c>
      <c r="Y1" s="284"/>
      <c r="Z1" s="283"/>
      <c r="AA1" s="282" t="s">
        <v>27</v>
      </c>
      <c r="AB1" s="283"/>
      <c r="AC1" s="279" t="s">
        <v>28</v>
      </c>
      <c r="AD1" s="280"/>
      <c r="AE1" s="281"/>
      <c r="AF1" s="279" t="s">
        <v>29</v>
      </c>
      <c r="AG1" s="280"/>
      <c r="AH1" s="281"/>
      <c r="AI1" s="279" t="s">
        <v>30</v>
      </c>
      <c r="AJ1" s="280"/>
      <c r="AK1" s="281"/>
      <c r="AL1" s="282" t="s">
        <v>31</v>
      </c>
      <c r="AM1" s="283"/>
      <c r="AN1" s="279" t="s">
        <v>32</v>
      </c>
      <c r="AO1" s="280"/>
      <c r="AP1" s="281"/>
      <c r="AQ1" s="279" t="s">
        <v>33</v>
      </c>
      <c r="AR1" s="280"/>
      <c r="AS1" s="281"/>
      <c r="AT1" s="279" t="s">
        <v>34</v>
      </c>
      <c r="AU1" s="280"/>
      <c r="AV1" s="281"/>
    </row>
    <row r="2" spans="1:48" ht="39" customHeight="1" x14ac:dyDescent="0.3">
      <c r="A2" s="277"/>
      <c r="B2" s="277"/>
      <c r="C2" s="278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3">
      <c r="A3" s="278" t="s">
        <v>82</v>
      </c>
      <c r="B3" s="27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278"/>
      <c r="B4" s="27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278"/>
      <c r="B5" s="27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3" x14ac:dyDescent="0.3">
      <c r="A6" s="278"/>
      <c r="B6" s="27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278"/>
      <c r="B7" s="278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3" x14ac:dyDescent="0.3">
      <c r="A8" s="278"/>
      <c r="B8" s="27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3" x14ac:dyDescent="0.3">
      <c r="A9" s="278"/>
      <c r="B9" s="278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.05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285" t="s">
        <v>57</v>
      </c>
      <c r="B1" s="285"/>
      <c r="C1" s="285"/>
      <c r="D1" s="285"/>
      <c r="E1" s="285"/>
    </row>
    <row r="2" spans="1:5" x14ac:dyDescent="0.3">
      <c r="A2" s="12"/>
      <c r="B2" s="12"/>
      <c r="C2" s="12"/>
      <c r="D2" s="12"/>
      <c r="E2" s="12"/>
    </row>
    <row r="3" spans="1:5" x14ac:dyDescent="0.3">
      <c r="A3" s="286" t="s">
        <v>129</v>
      </c>
      <c r="B3" s="286"/>
      <c r="C3" s="286"/>
      <c r="D3" s="286"/>
      <c r="E3" s="286"/>
    </row>
    <row r="4" spans="1:5" ht="45.1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8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8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1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15.65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5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8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85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287" t="s">
        <v>78</v>
      </c>
      <c r="B26" s="287"/>
      <c r="C26" s="287"/>
      <c r="D26" s="287"/>
      <c r="E26" s="287"/>
    </row>
    <row r="27" spans="1:5" x14ac:dyDescent="0.3">
      <c r="A27" s="28"/>
      <c r="B27" s="28"/>
      <c r="C27" s="28"/>
      <c r="D27" s="28"/>
      <c r="E27" s="28"/>
    </row>
    <row r="28" spans="1:5" x14ac:dyDescent="0.3">
      <c r="A28" s="287" t="s">
        <v>79</v>
      </c>
      <c r="B28" s="287"/>
      <c r="C28" s="287"/>
      <c r="D28" s="287"/>
      <c r="E28" s="287"/>
    </row>
    <row r="29" spans="1:5" x14ac:dyDescent="0.3">
      <c r="A29" s="287"/>
      <c r="B29" s="287"/>
      <c r="C29" s="287"/>
      <c r="D29" s="287"/>
      <c r="E29" s="28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15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301" t="s">
        <v>45</v>
      </c>
      <c r="C3" s="30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.0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288" t="s">
        <v>1</v>
      </c>
      <c r="B5" s="295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85" customHeight="1" x14ac:dyDescent="0.25">
      <c r="A6" s="288"/>
      <c r="B6" s="295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" customHeight="1" x14ac:dyDescent="0.25">
      <c r="A7" s="288"/>
      <c r="B7" s="295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288" t="s">
        <v>3</v>
      </c>
      <c r="B8" s="295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89" t="s">
        <v>204</v>
      </c>
      <c r="N8" s="290"/>
      <c r="O8" s="291"/>
      <c r="P8" s="56"/>
      <c r="Q8" s="56"/>
    </row>
    <row r="9" spans="1:256" ht="33.85" customHeight="1" x14ac:dyDescent="0.25">
      <c r="A9" s="288"/>
      <c r="B9" s="295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5000000000001" customHeight="1" x14ac:dyDescent="0.25">
      <c r="A10" s="288" t="s">
        <v>4</v>
      </c>
      <c r="B10" s="295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49999999999997" customHeight="1" x14ac:dyDescent="0.25">
      <c r="A11" s="288"/>
      <c r="B11" s="295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288" t="s">
        <v>5</v>
      </c>
      <c r="B12" s="295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3.95" customHeight="1" x14ac:dyDescent="0.25">
      <c r="A13" s="288"/>
      <c r="B13" s="295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5.95" customHeight="1" x14ac:dyDescent="0.25">
      <c r="A14" s="288" t="s">
        <v>9</v>
      </c>
      <c r="B14" s="295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288"/>
      <c r="B15" s="295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06"/>
      <c r="AJ16" s="306"/>
      <c r="AK16" s="306"/>
      <c r="AZ16" s="306"/>
      <c r="BA16" s="306"/>
      <c r="BB16" s="306"/>
      <c r="BQ16" s="306"/>
      <c r="BR16" s="306"/>
      <c r="BS16" s="306"/>
      <c r="CH16" s="306"/>
      <c r="CI16" s="306"/>
      <c r="CJ16" s="306"/>
      <c r="CY16" s="306"/>
      <c r="CZ16" s="306"/>
      <c r="DA16" s="306"/>
      <c r="DP16" s="306"/>
      <c r="DQ16" s="306"/>
      <c r="DR16" s="306"/>
      <c r="EG16" s="306"/>
      <c r="EH16" s="306"/>
      <c r="EI16" s="306"/>
      <c r="EX16" s="306"/>
      <c r="EY16" s="306"/>
      <c r="EZ16" s="306"/>
      <c r="FO16" s="306"/>
      <c r="FP16" s="306"/>
      <c r="FQ16" s="306"/>
      <c r="GF16" s="306"/>
      <c r="GG16" s="306"/>
      <c r="GH16" s="306"/>
      <c r="GW16" s="306"/>
      <c r="GX16" s="306"/>
      <c r="GY16" s="306"/>
      <c r="HN16" s="306"/>
      <c r="HO16" s="306"/>
      <c r="HP16" s="306"/>
      <c r="IE16" s="306"/>
      <c r="IF16" s="306"/>
      <c r="IG16" s="306"/>
      <c r="IV16" s="306"/>
    </row>
    <row r="17" spans="1:17" ht="320.25" customHeight="1" x14ac:dyDescent="0.25">
      <c r="A17" s="288" t="s">
        <v>6</v>
      </c>
      <c r="B17" s="295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 x14ac:dyDescent="0.25">
      <c r="A18" s="288"/>
      <c r="B18" s="295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288" t="s">
        <v>7</v>
      </c>
      <c r="B19" s="295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 x14ac:dyDescent="0.25">
      <c r="A20" s="288"/>
      <c r="B20" s="295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288" t="s">
        <v>8</v>
      </c>
      <c r="B21" s="295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288"/>
      <c r="B22" s="295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5" customHeight="1" x14ac:dyDescent="0.25">
      <c r="A23" s="292" t="s">
        <v>14</v>
      </c>
      <c r="B23" s="297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 x14ac:dyDescent="0.25">
      <c r="A24" s="294"/>
      <c r="B24" s="29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296" t="s">
        <v>15</v>
      </c>
      <c r="B25" s="297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 x14ac:dyDescent="0.25">
      <c r="A26" s="296"/>
      <c r="B26" s="29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8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5" customHeight="1" x14ac:dyDescent="0.25">
      <c r="A31" s="288" t="s">
        <v>93</v>
      </c>
      <c r="B31" s="295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" customHeight="1" x14ac:dyDescent="0.25">
      <c r="A32" s="288"/>
      <c r="B32" s="295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" customHeight="1" x14ac:dyDescent="0.25">
      <c r="A34" s="288" t="s">
        <v>95</v>
      </c>
      <c r="B34" s="295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" customHeight="1" x14ac:dyDescent="0.25">
      <c r="A35" s="288"/>
      <c r="B35" s="295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 x14ac:dyDescent="0.25">
      <c r="A36" s="304" t="s">
        <v>97</v>
      </c>
      <c r="B36" s="302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 x14ac:dyDescent="0.25">
      <c r="A37" s="305"/>
      <c r="B37" s="303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5" customHeight="1" x14ac:dyDescent="0.25">
      <c r="A39" s="288" t="s">
        <v>99</v>
      </c>
      <c r="B39" s="295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12" t="s">
        <v>246</v>
      </c>
      <c r="I39" s="313"/>
      <c r="J39" s="313"/>
      <c r="K39" s="313"/>
      <c r="L39" s="313"/>
      <c r="M39" s="313"/>
      <c r="N39" s="313"/>
      <c r="O39" s="314"/>
      <c r="P39" s="55" t="s">
        <v>188</v>
      </c>
      <c r="Q39" s="56"/>
    </row>
    <row r="40" spans="1:17" ht="39.950000000000003" customHeight="1" x14ac:dyDescent="0.25">
      <c r="A40" s="288" t="s">
        <v>10</v>
      </c>
      <c r="B40" s="295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288" t="s">
        <v>100</v>
      </c>
      <c r="B41" s="295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 x14ac:dyDescent="0.25">
      <c r="A42" s="288"/>
      <c r="B42" s="295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5.95" customHeight="1" x14ac:dyDescent="0.25">
      <c r="A43" s="288" t="s">
        <v>102</v>
      </c>
      <c r="B43" s="295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09" t="s">
        <v>191</v>
      </c>
      <c r="H43" s="310"/>
      <c r="I43" s="310"/>
      <c r="J43" s="310"/>
      <c r="K43" s="310"/>
      <c r="L43" s="310"/>
      <c r="M43" s="310"/>
      <c r="N43" s="310"/>
      <c r="O43" s="311"/>
      <c r="P43" s="56"/>
      <c r="Q43" s="56"/>
    </row>
    <row r="44" spans="1:17" ht="39.950000000000003" customHeight="1" x14ac:dyDescent="0.25">
      <c r="A44" s="288"/>
      <c r="B44" s="295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3" customHeight="1" x14ac:dyDescent="0.25">
      <c r="A45" s="288" t="s">
        <v>104</v>
      </c>
      <c r="B45" s="295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 x14ac:dyDescent="0.25">
      <c r="A46" s="288" t="s">
        <v>12</v>
      </c>
      <c r="B46" s="295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 x14ac:dyDescent="0.25">
      <c r="A47" s="299" t="s">
        <v>107</v>
      </c>
      <c r="B47" s="302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 x14ac:dyDescent="0.25">
      <c r="A48" s="300"/>
      <c r="B48" s="303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80000000000001" customHeight="1" x14ac:dyDescent="0.25">
      <c r="A49" s="299" t="s">
        <v>108</v>
      </c>
      <c r="B49" s="302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 x14ac:dyDescent="0.25">
      <c r="A50" s="300"/>
      <c r="B50" s="303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288" t="s">
        <v>110</v>
      </c>
      <c r="B51" s="295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 x14ac:dyDescent="0.25">
      <c r="A52" s="288"/>
      <c r="B52" s="295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8" customHeight="1" x14ac:dyDescent="0.25">
      <c r="A53" s="288" t="s">
        <v>113</v>
      </c>
      <c r="B53" s="295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288"/>
      <c r="B54" s="295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45" customHeight="1" x14ac:dyDescent="0.25">
      <c r="A55" s="288" t="s">
        <v>114</v>
      </c>
      <c r="B55" s="295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45" customHeight="1" x14ac:dyDescent="0.25">
      <c r="A56" s="288"/>
      <c r="B56" s="295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288" t="s">
        <v>116</v>
      </c>
      <c r="B57" s="295" t="s">
        <v>117</v>
      </c>
      <c r="C57" s="53" t="s">
        <v>20</v>
      </c>
      <c r="D57" s="93" t="s">
        <v>234</v>
      </c>
      <c r="E57" s="92"/>
      <c r="F57" s="92" t="s">
        <v>235</v>
      </c>
      <c r="G57" s="298" t="s">
        <v>232</v>
      </c>
      <c r="H57" s="298"/>
      <c r="I57" s="92" t="s">
        <v>236</v>
      </c>
      <c r="J57" s="92" t="s">
        <v>237</v>
      </c>
      <c r="K57" s="289" t="s">
        <v>238</v>
      </c>
      <c r="L57" s="290"/>
      <c r="M57" s="290"/>
      <c r="N57" s="290"/>
      <c r="O57" s="291"/>
      <c r="P57" s="88" t="s">
        <v>198</v>
      </c>
      <c r="Q57" s="56"/>
    </row>
    <row r="58" spans="1:17" ht="39.950000000000003" customHeight="1" x14ac:dyDescent="0.25">
      <c r="A58" s="288"/>
      <c r="B58" s="295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8" customHeight="1" x14ac:dyDescent="0.25">
      <c r="A59" s="292" t="s">
        <v>119</v>
      </c>
      <c r="B59" s="292" t="s">
        <v>118</v>
      </c>
      <c r="C59" s="29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49.94999999999999" customHeight="1" x14ac:dyDescent="0.25">
      <c r="A60" s="293"/>
      <c r="B60" s="293"/>
      <c r="C60" s="293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293"/>
      <c r="B61" s="293"/>
      <c r="C61" s="294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 x14ac:dyDescent="0.25">
      <c r="A62" s="294"/>
      <c r="B62" s="294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 x14ac:dyDescent="0.25">
      <c r="A63" s="288" t="s">
        <v>120</v>
      </c>
      <c r="B63" s="295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 x14ac:dyDescent="0.25">
      <c r="A64" s="288"/>
      <c r="B64" s="295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296" t="s">
        <v>122</v>
      </c>
      <c r="B65" s="297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 x14ac:dyDescent="0.25">
      <c r="A66" s="296"/>
      <c r="B66" s="29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 x14ac:dyDescent="0.25">
      <c r="A67" s="288" t="s">
        <v>124</v>
      </c>
      <c r="B67" s="295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 x14ac:dyDescent="0.25">
      <c r="A68" s="288"/>
      <c r="B68" s="295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299" t="s">
        <v>126</v>
      </c>
      <c r="B69" s="302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 x14ac:dyDescent="0.25">
      <c r="A70" s="300"/>
      <c r="B70" s="303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307" t="s">
        <v>254</v>
      </c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</row>
    <row r="74" spans="1:20" ht="14.4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4.4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4.4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4.4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4.4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5" customHeight="1" x14ac:dyDescent="0.25">
      <c r="B79" s="308" t="s">
        <v>215</v>
      </c>
      <c r="C79" s="308"/>
      <c r="D79" s="308"/>
      <c r="E79" s="30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tabSelected="1" view="pageBreakPreview" zoomScaleSheetLayoutView="100" workbookViewId="0">
      <pane xSplit="7" ySplit="9" topLeftCell="O48" activePane="bottomRight" state="frozen"/>
      <selection pane="topRight" activeCell="H1" sqref="H1"/>
      <selection pane="bottomLeft" activeCell="A10" sqref="A10"/>
      <selection pane="bottomRight" activeCell="F11" sqref="F11:F13"/>
    </sheetView>
  </sheetViews>
  <sheetFormatPr defaultColWidth="9.109375" defaultRowHeight="13.15" x14ac:dyDescent="0.3"/>
  <cols>
    <col min="1" max="1" width="5.33203125" style="101" customWidth="1"/>
    <col min="2" max="2" width="23.88671875" style="101" customWidth="1"/>
    <col min="3" max="3" width="13.33203125" style="101" customWidth="1"/>
    <col min="4" max="4" width="20.6640625" style="105" customWidth="1"/>
    <col min="5" max="5" width="13.88671875" style="106" customWidth="1"/>
    <col min="6" max="6" width="15.109375" style="106" customWidth="1"/>
    <col min="7" max="7" width="8.5546875" style="106" customWidth="1"/>
    <col min="8" max="8" width="11.6640625" style="101" customWidth="1"/>
    <col min="9" max="9" width="12.88671875" style="101" customWidth="1"/>
    <col min="10" max="10" width="10.6640625" style="101" customWidth="1"/>
    <col min="11" max="11" width="7.5546875" style="101" customWidth="1"/>
    <col min="12" max="12" width="6.88671875" style="101" customWidth="1"/>
    <col min="13" max="13" width="11" style="101" customWidth="1"/>
    <col min="14" max="15" width="8.33203125" style="101" customWidth="1"/>
    <col min="16" max="16" width="9.6640625" style="101" customWidth="1"/>
    <col min="17" max="17" width="9.109375" style="101" customWidth="1"/>
    <col min="18" max="18" width="8.6640625" style="101" customWidth="1"/>
    <col min="19" max="19" width="7" style="101" customWidth="1"/>
    <col min="20" max="20" width="8.44140625" style="101" customWidth="1"/>
    <col min="21" max="21" width="8.109375" style="101" customWidth="1"/>
    <col min="22" max="22" width="6.88671875" style="101" customWidth="1"/>
    <col min="23" max="23" width="7.33203125" style="101" customWidth="1"/>
    <col min="24" max="25" width="7.6640625" style="101" customWidth="1"/>
    <col min="26" max="26" width="7.33203125" style="101" customWidth="1"/>
    <col min="27" max="28" width="6.88671875" style="101" customWidth="1"/>
    <col min="29" max="31" width="7.5546875" style="101" customWidth="1"/>
    <col min="32" max="34" width="7.88671875" style="101" customWidth="1"/>
    <col min="35" max="35" width="8.88671875" style="101" customWidth="1"/>
    <col min="36" max="36" width="6" style="101" customWidth="1"/>
    <col min="37" max="37" width="6.88671875" style="101" customWidth="1"/>
    <col min="38" max="38" width="8.6640625" style="101" customWidth="1"/>
    <col min="39" max="40" width="7.109375" style="101" customWidth="1"/>
    <col min="41" max="41" width="7.33203125" style="101" customWidth="1"/>
    <col min="42" max="42" width="7.6640625" style="101" customWidth="1"/>
    <col min="43" max="43" width="7" style="101" customWidth="1"/>
    <col min="44" max="44" width="21.5546875" style="95" customWidth="1"/>
    <col min="45" max="16384" width="9.109375" style="95"/>
  </cols>
  <sheetData>
    <row r="1" spans="1:44" ht="17.55" x14ac:dyDescent="0.3">
      <c r="AR1" s="128" t="s">
        <v>267</v>
      </c>
    </row>
    <row r="2" spans="1:44" s="108" customFormat="1" ht="23.95" customHeight="1" x14ac:dyDescent="0.3">
      <c r="A2" s="389" t="s">
        <v>300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</row>
    <row r="3" spans="1:44" s="96" customFormat="1" ht="17.25" customHeight="1" x14ac:dyDescent="0.3">
      <c r="A3" s="390" t="s">
        <v>308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</row>
    <row r="4" spans="1:44" s="97" customFormat="1" ht="23.95" customHeight="1" x14ac:dyDescent="0.3">
      <c r="A4" s="391" t="s">
        <v>313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</row>
    <row r="5" spans="1:44" ht="13.8" thickBot="1" x14ac:dyDescent="0.35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167"/>
      <c r="AK5" s="167"/>
      <c r="AL5" s="95"/>
      <c r="AM5" s="95"/>
      <c r="AN5" s="95"/>
      <c r="AO5" s="98"/>
      <c r="AP5" s="98"/>
      <c r="AQ5" s="98"/>
      <c r="AR5" s="99" t="s">
        <v>257</v>
      </c>
    </row>
    <row r="6" spans="1:44" ht="15.05" customHeight="1" x14ac:dyDescent="0.3">
      <c r="A6" s="393" t="s">
        <v>0</v>
      </c>
      <c r="B6" s="394" t="s">
        <v>263</v>
      </c>
      <c r="C6" s="394" t="s">
        <v>259</v>
      </c>
      <c r="D6" s="394" t="s">
        <v>40</v>
      </c>
      <c r="E6" s="397" t="s">
        <v>256</v>
      </c>
      <c r="F6" s="398"/>
      <c r="G6" s="399"/>
      <c r="H6" s="397" t="s">
        <v>255</v>
      </c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9"/>
      <c r="AR6" s="400" t="s">
        <v>304</v>
      </c>
    </row>
    <row r="7" spans="1:44" ht="28.5" customHeight="1" x14ac:dyDescent="0.3">
      <c r="A7" s="353"/>
      <c r="B7" s="395"/>
      <c r="C7" s="395"/>
      <c r="D7" s="395"/>
      <c r="E7" s="403" t="s">
        <v>305</v>
      </c>
      <c r="F7" s="403" t="s">
        <v>273</v>
      </c>
      <c r="G7" s="404" t="s">
        <v>19</v>
      </c>
      <c r="H7" s="386" t="s">
        <v>17</v>
      </c>
      <c r="I7" s="387"/>
      <c r="J7" s="388"/>
      <c r="K7" s="357" t="s">
        <v>18</v>
      </c>
      <c r="L7" s="379"/>
      <c r="M7" s="380"/>
      <c r="N7" s="357" t="s">
        <v>22</v>
      </c>
      <c r="O7" s="379"/>
      <c r="P7" s="380"/>
      <c r="Q7" s="357" t="s">
        <v>24</v>
      </c>
      <c r="R7" s="379"/>
      <c r="S7" s="380"/>
      <c r="T7" s="357" t="s">
        <v>25</v>
      </c>
      <c r="U7" s="379"/>
      <c r="V7" s="380"/>
      <c r="W7" s="357" t="s">
        <v>26</v>
      </c>
      <c r="X7" s="379"/>
      <c r="Y7" s="380"/>
      <c r="Z7" s="357" t="s">
        <v>28</v>
      </c>
      <c r="AA7" s="358"/>
      <c r="AB7" s="359"/>
      <c r="AC7" s="357" t="s">
        <v>29</v>
      </c>
      <c r="AD7" s="358"/>
      <c r="AE7" s="359"/>
      <c r="AF7" s="357" t="s">
        <v>30</v>
      </c>
      <c r="AG7" s="358"/>
      <c r="AH7" s="359"/>
      <c r="AI7" s="357" t="s">
        <v>32</v>
      </c>
      <c r="AJ7" s="358"/>
      <c r="AK7" s="359"/>
      <c r="AL7" s="357" t="s">
        <v>33</v>
      </c>
      <c r="AM7" s="358"/>
      <c r="AN7" s="359"/>
      <c r="AO7" s="357" t="s">
        <v>34</v>
      </c>
      <c r="AP7" s="379"/>
      <c r="AQ7" s="380"/>
      <c r="AR7" s="401"/>
    </row>
    <row r="8" spans="1:44" ht="40.85" customHeight="1" x14ac:dyDescent="0.3">
      <c r="A8" s="354"/>
      <c r="B8" s="396"/>
      <c r="C8" s="396"/>
      <c r="D8" s="396"/>
      <c r="E8" s="396"/>
      <c r="F8" s="396"/>
      <c r="G8" s="405"/>
      <c r="H8" s="272" t="s">
        <v>20</v>
      </c>
      <c r="I8" s="168" t="s">
        <v>21</v>
      </c>
      <c r="J8" s="169" t="s">
        <v>19</v>
      </c>
      <c r="K8" s="168" t="s">
        <v>20</v>
      </c>
      <c r="L8" s="168" t="s">
        <v>21</v>
      </c>
      <c r="M8" s="169" t="s">
        <v>19</v>
      </c>
      <c r="N8" s="170" t="s">
        <v>20</v>
      </c>
      <c r="O8" s="168" t="s">
        <v>21</v>
      </c>
      <c r="P8" s="171" t="s">
        <v>19</v>
      </c>
      <c r="Q8" s="172" t="s">
        <v>20</v>
      </c>
      <c r="R8" s="168" t="s">
        <v>21</v>
      </c>
      <c r="S8" s="171" t="s">
        <v>19</v>
      </c>
      <c r="T8" s="172" t="s">
        <v>20</v>
      </c>
      <c r="U8" s="168" t="s">
        <v>21</v>
      </c>
      <c r="V8" s="171" t="s">
        <v>19</v>
      </c>
      <c r="W8" s="172" t="s">
        <v>20</v>
      </c>
      <c r="X8" s="168" t="s">
        <v>21</v>
      </c>
      <c r="Y8" s="171" t="s">
        <v>19</v>
      </c>
      <c r="Z8" s="172" t="s">
        <v>20</v>
      </c>
      <c r="AA8" s="168" t="s">
        <v>21</v>
      </c>
      <c r="AB8" s="171" t="s">
        <v>19</v>
      </c>
      <c r="AC8" s="172" t="s">
        <v>20</v>
      </c>
      <c r="AD8" s="168" t="s">
        <v>21</v>
      </c>
      <c r="AE8" s="171" t="s">
        <v>19</v>
      </c>
      <c r="AF8" s="172" t="s">
        <v>20</v>
      </c>
      <c r="AG8" s="168" t="s">
        <v>21</v>
      </c>
      <c r="AH8" s="171" t="s">
        <v>19</v>
      </c>
      <c r="AI8" s="172" t="s">
        <v>20</v>
      </c>
      <c r="AJ8" s="168" t="s">
        <v>21</v>
      </c>
      <c r="AK8" s="171" t="s">
        <v>19</v>
      </c>
      <c r="AL8" s="172" t="s">
        <v>20</v>
      </c>
      <c r="AM8" s="168" t="s">
        <v>21</v>
      </c>
      <c r="AN8" s="171" t="s">
        <v>19</v>
      </c>
      <c r="AO8" s="172" t="s">
        <v>20</v>
      </c>
      <c r="AP8" s="168" t="s">
        <v>21</v>
      </c>
      <c r="AQ8" s="171" t="s">
        <v>19</v>
      </c>
      <c r="AR8" s="402"/>
    </row>
    <row r="9" spans="1:44" s="100" customFormat="1" ht="16.3" thickBot="1" x14ac:dyDescent="0.35">
      <c r="A9" s="116">
        <v>1</v>
      </c>
      <c r="B9" s="117">
        <v>2</v>
      </c>
      <c r="C9" s="117">
        <v>3</v>
      </c>
      <c r="D9" s="117">
        <v>4</v>
      </c>
      <c r="E9" s="118">
        <v>5</v>
      </c>
      <c r="F9" s="119">
        <v>6</v>
      </c>
      <c r="G9" s="120">
        <v>7</v>
      </c>
      <c r="H9" s="119">
        <v>8</v>
      </c>
      <c r="I9" s="121">
        <v>9</v>
      </c>
      <c r="J9" s="122">
        <v>10</v>
      </c>
      <c r="K9" s="121">
        <v>11</v>
      </c>
      <c r="L9" s="119">
        <v>12</v>
      </c>
      <c r="M9" s="122">
        <v>13</v>
      </c>
      <c r="N9" s="121">
        <v>14</v>
      </c>
      <c r="O9" s="119">
        <v>15</v>
      </c>
      <c r="P9" s="122">
        <v>16</v>
      </c>
      <c r="Q9" s="121">
        <v>17</v>
      </c>
      <c r="R9" s="119">
        <v>18</v>
      </c>
      <c r="S9" s="123">
        <v>19</v>
      </c>
      <c r="T9" s="121">
        <v>20</v>
      </c>
      <c r="U9" s="119">
        <v>21</v>
      </c>
      <c r="V9" s="123">
        <v>22</v>
      </c>
      <c r="W9" s="121">
        <v>23</v>
      </c>
      <c r="X9" s="119">
        <v>24</v>
      </c>
      <c r="Y9" s="123">
        <v>25</v>
      </c>
      <c r="Z9" s="121">
        <v>26</v>
      </c>
      <c r="AA9" s="119">
        <v>27</v>
      </c>
      <c r="AB9" s="122">
        <v>28</v>
      </c>
      <c r="AC9" s="124">
        <v>29</v>
      </c>
      <c r="AD9" s="119">
        <v>30</v>
      </c>
      <c r="AE9" s="122">
        <v>31</v>
      </c>
      <c r="AF9" s="124">
        <v>32</v>
      </c>
      <c r="AG9" s="119">
        <v>33</v>
      </c>
      <c r="AH9" s="122">
        <v>34</v>
      </c>
      <c r="AI9" s="124">
        <v>35</v>
      </c>
      <c r="AJ9" s="119">
        <v>36</v>
      </c>
      <c r="AK9" s="122">
        <v>37</v>
      </c>
      <c r="AL9" s="124">
        <v>38</v>
      </c>
      <c r="AM9" s="119">
        <v>39</v>
      </c>
      <c r="AN9" s="122">
        <v>40</v>
      </c>
      <c r="AO9" s="119">
        <v>41</v>
      </c>
      <c r="AP9" s="125">
        <v>42</v>
      </c>
      <c r="AQ9" s="123">
        <v>43</v>
      </c>
      <c r="AR9" s="127">
        <v>44</v>
      </c>
    </row>
    <row r="10" spans="1:44" ht="19.600000000000001" customHeight="1" x14ac:dyDescent="0.3">
      <c r="A10" s="360" t="s">
        <v>272</v>
      </c>
      <c r="B10" s="361"/>
      <c r="C10" s="362"/>
      <c r="D10" s="243" t="s">
        <v>258</v>
      </c>
      <c r="E10" s="244">
        <f>E11+E12+E13+E14</f>
        <v>595187.57000000007</v>
      </c>
      <c r="F10" s="244">
        <f>F11+F12+F13+F14</f>
        <v>320826.5</v>
      </c>
      <c r="G10" s="227">
        <f>F10/E10</f>
        <v>0.53903427452290376</v>
      </c>
      <c r="H10" s="244">
        <f>H11+H12+H13+H14</f>
        <v>0</v>
      </c>
      <c r="I10" s="244">
        <f>I11+I12+I13+I14</f>
        <v>0</v>
      </c>
      <c r="J10" s="227" t="e">
        <f>I10/H10%</f>
        <v>#DIV/0!</v>
      </c>
      <c r="K10" s="244">
        <f>K11+K12+K13+K14</f>
        <v>31.7</v>
      </c>
      <c r="L10" s="244">
        <f>L11+L12+L13+L14</f>
        <v>31.7</v>
      </c>
      <c r="M10" s="227">
        <f>L10/K10%</f>
        <v>100</v>
      </c>
      <c r="N10" s="244">
        <f>N11+N12+N13+N14</f>
        <v>0</v>
      </c>
      <c r="O10" s="244">
        <f>O11+O12+O13+O14</f>
        <v>0</v>
      </c>
      <c r="P10" s="227" t="e">
        <f>O10/N10%</f>
        <v>#DIV/0!</v>
      </c>
      <c r="Q10" s="244">
        <f>Q11+Q12+Q13+Q14</f>
        <v>0</v>
      </c>
      <c r="R10" s="244">
        <f>R11+R12+R13+R14</f>
        <v>0</v>
      </c>
      <c r="S10" s="227" t="e">
        <f>R10/Q10%</f>
        <v>#DIV/0!</v>
      </c>
      <c r="T10" s="244">
        <f>T11+T12+T13+T14</f>
        <v>0</v>
      </c>
      <c r="U10" s="244">
        <f>U11+U12+U13+U14</f>
        <v>0</v>
      </c>
      <c r="V10" s="227" t="e">
        <f>U10/T10%</f>
        <v>#DIV/0!</v>
      </c>
      <c r="W10" s="244">
        <f>W11+W12+W13+W14</f>
        <v>0</v>
      </c>
      <c r="X10" s="244">
        <f>X11+X12+X13+X14</f>
        <v>0</v>
      </c>
      <c r="Y10" s="227" t="e">
        <f>X10/W10%</f>
        <v>#DIV/0!</v>
      </c>
      <c r="Z10" s="244">
        <f>Z11+Z12+Z13+Z14</f>
        <v>0</v>
      </c>
      <c r="AA10" s="244">
        <f>AA11+AA12+AA13+AA14</f>
        <v>0</v>
      </c>
      <c r="AB10" s="227" t="e">
        <f>AA10/Z10%</f>
        <v>#DIV/0!</v>
      </c>
      <c r="AC10" s="244">
        <f>AC11+AC12+AC13+AC14</f>
        <v>70</v>
      </c>
      <c r="AD10" s="244">
        <f>AD11+AD12+AD13+AD14</f>
        <v>0</v>
      </c>
      <c r="AE10" s="227">
        <f>AD10/AC10%</f>
        <v>0</v>
      </c>
      <c r="AF10" s="244">
        <f>AF11+AF12+AF13+AF14</f>
        <v>95</v>
      </c>
      <c r="AG10" s="244">
        <f>AG11+AG12+AG13+AG14</f>
        <v>0</v>
      </c>
      <c r="AH10" s="227">
        <f>AG10/AF10%</f>
        <v>0</v>
      </c>
      <c r="AI10" s="244">
        <f>AI11+AI12+AI13+AI14</f>
        <v>115</v>
      </c>
      <c r="AJ10" s="244">
        <f>AJ11+AJ12+AJ13+AJ14</f>
        <v>0</v>
      </c>
      <c r="AK10" s="227">
        <f>AJ10/AI10%</f>
        <v>0</v>
      </c>
      <c r="AL10" s="244">
        <f>AL11+AL12+AL13+AL14</f>
        <v>43.3</v>
      </c>
      <c r="AM10" s="244">
        <f>AM11+AM12+AM13+AM14</f>
        <v>0</v>
      </c>
      <c r="AN10" s="227">
        <f>AM10/AL10%</f>
        <v>0</v>
      </c>
      <c r="AO10" s="244">
        <f>AO11+AO12+AO13+AO14</f>
        <v>0</v>
      </c>
      <c r="AP10" s="244">
        <f>AP11+AP12+AP13+AP14</f>
        <v>0</v>
      </c>
      <c r="AQ10" s="227" t="e">
        <f>AP10/AO10%</f>
        <v>#DIV/0!</v>
      </c>
      <c r="AR10" s="350"/>
    </row>
    <row r="11" spans="1:44" ht="30.7" customHeight="1" x14ac:dyDescent="0.3">
      <c r="A11" s="363"/>
      <c r="B11" s="364"/>
      <c r="C11" s="364"/>
      <c r="D11" s="173" t="s">
        <v>37</v>
      </c>
      <c r="E11" s="153">
        <f>SUM(E21+E26)</f>
        <v>4601.1000000000004</v>
      </c>
      <c r="F11" s="153">
        <f t="shared" ref="E11:F12" si="0">SUM(F21+F26)</f>
        <v>3602.6</v>
      </c>
      <c r="G11" s="265">
        <f>F11/E11</f>
        <v>0.78298667709895453</v>
      </c>
      <c r="H11" s="174"/>
      <c r="I11" s="174"/>
      <c r="J11" s="232"/>
      <c r="K11" s="174"/>
      <c r="L11" s="174"/>
      <c r="M11" s="232"/>
      <c r="N11" s="174"/>
      <c r="O11" s="174"/>
      <c r="P11" s="232"/>
      <c r="Q11" s="174"/>
      <c r="R11" s="174"/>
      <c r="S11" s="232"/>
      <c r="T11" s="174"/>
      <c r="U11" s="174"/>
      <c r="V11" s="232"/>
      <c r="W11" s="174"/>
      <c r="X11" s="174"/>
      <c r="Y11" s="232"/>
      <c r="Z11" s="174"/>
      <c r="AA11" s="174"/>
      <c r="AB11" s="232"/>
      <c r="AC11" s="174"/>
      <c r="AD11" s="174"/>
      <c r="AE11" s="232"/>
      <c r="AF11" s="174"/>
      <c r="AG11" s="174"/>
      <c r="AH11" s="232"/>
      <c r="AI11" s="174"/>
      <c r="AJ11" s="174"/>
      <c r="AK11" s="232"/>
      <c r="AL11" s="174"/>
      <c r="AM11" s="174"/>
      <c r="AN11" s="232"/>
      <c r="AO11" s="174"/>
      <c r="AP11" s="174"/>
      <c r="AQ11" s="232"/>
      <c r="AR11" s="316"/>
    </row>
    <row r="12" spans="1:44" ht="33.65" customHeight="1" x14ac:dyDescent="0.3">
      <c r="A12" s="363"/>
      <c r="B12" s="364"/>
      <c r="C12" s="364"/>
      <c r="D12" s="180" t="s">
        <v>2</v>
      </c>
      <c r="E12" s="153">
        <f t="shared" si="0"/>
        <v>93452</v>
      </c>
      <c r="F12" s="153">
        <f t="shared" si="0"/>
        <v>43684.1</v>
      </c>
      <c r="G12" s="265">
        <f t="shared" ref="G12:G13" si="1">F12/E12</f>
        <v>0.46744959979454692</v>
      </c>
      <c r="H12" s="174"/>
      <c r="I12" s="174"/>
      <c r="J12" s="232"/>
      <c r="K12" s="174"/>
      <c r="L12" s="174"/>
      <c r="M12" s="232"/>
      <c r="N12" s="174"/>
      <c r="O12" s="174"/>
      <c r="P12" s="232"/>
      <c r="Q12" s="174"/>
      <c r="R12" s="174"/>
      <c r="S12" s="232"/>
      <c r="T12" s="174"/>
      <c r="U12" s="174"/>
      <c r="V12" s="232"/>
      <c r="W12" s="174"/>
      <c r="X12" s="174"/>
      <c r="Y12" s="232"/>
      <c r="Z12" s="174"/>
      <c r="AA12" s="174"/>
      <c r="AB12" s="232"/>
      <c r="AC12" s="174"/>
      <c r="AD12" s="174"/>
      <c r="AE12" s="232"/>
      <c r="AF12" s="174"/>
      <c r="AG12" s="174"/>
      <c r="AH12" s="232"/>
      <c r="AI12" s="174"/>
      <c r="AJ12" s="174"/>
      <c r="AK12" s="232"/>
      <c r="AL12" s="174"/>
      <c r="AM12" s="174"/>
      <c r="AN12" s="232"/>
      <c r="AO12" s="174"/>
      <c r="AP12" s="174"/>
      <c r="AQ12" s="232"/>
      <c r="AR12" s="316"/>
    </row>
    <row r="13" spans="1:44" ht="21.6" customHeight="1" x14ac:dyDescent="0.3">
      <c r="A13" s="363"/>
      <c r="B13" s="364"/>
      <c r="C13" s="364"/>
      <c r="D13" s="189" t="s">
        <v>43</v>
      </c>
      <c r="E13" s="153">
        <f>SUM(E23+E28)</f>
        <v>497134.47000000003</v>
      </c>
      <c r="F13" s="153">
        <f>SUM(F23+F28)</f>
        <v>273539.8</v>
      </c>
      <c r="G13" s="265">
        <f t="shared" si="1"/>
        <v>0.55023301844267603</v>
      </c>
      <c r="H13" s="174">
        <f>SUM(H23)</f>
        <v>0</v>
      </c>
      <c r="I13" s="174">
        <f>SUM(I23)</f>
        <v>0</v>
      </c>
      <c r="J13" s="232" t="e">
        <f>I13/H13%</f>
        <v>#DIV/0!</v>
      </c>
      <c r="K13" s="174">
        <f>SUM(K23)</f>
        <v>31.7</v>
      </c>
      <c r="L13" s="174">
        <f>SUM(L23)</f>
        <v>31.7</v>
      </c>
      <c r="M13" s="232">
        <f>L13/K13%</f>
        <v>100</v>
      </c>
      <c r="N13" s="174">
        <f>SUM(N23)</f>
        <v>0</v>
      </c>
      <c r="O13" s="174">
        <f>SUM(O23)</f>
        <v>0</v>
      </c>
      <c r="P13" s="232" t="e">
        <f>O13/N13%</f>
        <v>#DIV/0!</v>
      </c>
      <c r="Q13" s="174">
        <f>SUM(Q23)</f>
        <v>0</v>
      </c>
      <c r="R13" s="174">
        <f>SUM(R23)</f>
        <v>0</v>
      </c>
      <c r="S13" s="232" t="e">
        <f>R13/Q13%</f>
        <v>#DIV/0!</v>
      </c>
      <c r="T13" s="174">
        <f>SUM(T23)</f>
        <v>0</v>
      </c>
      <c r="U13" s="174">
        <f>SUM(U23)</f>
        <v>0</v>
      </c>
      <c r="V13" s="232" t="e">
        <f>U13/T13%</f>
        <v>#DIV/0!</v>
      </c>
      <c r="W13" s="174">
        <f>SUM(W23)</f>
        <v>0</v>
      </c>
      <c r="X13" s="174">
        <f>SUM(X23)</f>
        <v>0</v>
      </c>
      <c r="Y13" s="232" t="e">
        <f>X13/W13%</f>
        <v>#DIV/0!</v>
      </c>
      <c r="Z13" s="174">
        <f>SUM(Z23)</f>
        <v>0</v>
      </c>
      <c r="AA13" s="174">
        <f>SUM(AA23)</f>
        <v>0</v>
      </c>
      <c r="AB13" s="232" t="e">
        <f>AA13/Z13%</f>
        <v>#DIV/0!</v>
      </c>
      <c r="AC13" s="174">
        <f>SUM(AC23)</f>
        <v>70</v>
      </c>
      <c r="AD13" s="174">
        <f>SUM(AD23)</f>
        <v>0</v>
      </c>
      <c r="AE13" s="232">
        <f>AD13/AC13%</f>
        <v>0</v>
      </c>
      <c r="AF13" s="174">
        <f>SUM(AF23)</f>
        <v>95</v>
      </c>
      <c r="AG13" s="174">
        <f>SUM(AG23)</f>
        <v>0</v>
      </c>
      <c r="AH13" s="232">
        <f>AG13/AF13%</f>
        <v>0</v>
      </c>
      <c r="AI13" s="174">
        <f>SUM(AI23)</f>
        <v>115</v>
      </c>
      <c r="AJ13" s="174">
        <f>SUM(AJ23)</f>
        <v>0</v>
      </c>
      <c r="AK13" s="232">
        <f>AJ13/AI13%</f>
        <v>0</v>
      </c>
      <c r="AL13" s="174">
        <f>SUM(AL23)</f>
        <v>43.3</v>
      </c>
      <c r="AM13" s="174">
        <f>SUM(AM23)</f>
        <v>0</v>
      </c>
      <c r="AN13" s="232">
        <f>AM13/AL13%</f>
        <v>0</v>
      </c>
      <c r="AO13" s="174">
        <f>SUM(AO23)</f>
        <v>0</v>
      </c>
      <c r="AP13" s="174">
        <f>SUM(AP23)</f>
        <v>0</v>
      </c>
      <c r="AQ13" s="232" t="e">
        <f>AP13/AO13%</f>
        <v>#DIV/0!</v>
      </c>
      <c r="AR13" s="316"/>
    </row>
    <row r="14" spans="1:44" ht="35.25" hidden="1" customHeight="1" x14ac:dyDescent="0.3">
      <c r="A14" s="363"/>
      <c r="B14" s="364"/>
      <c r="C14" s="365"/>
      <c r="D14" s="196" t="s">
        <v>264</v>
      </c>
      <c r="E14" s="175"/>
      <c r="F14" s="175"/>
      <c r="G14" s="181"/>
      <c r="H14" s="197"/>
      <c r="I14" s="191"/>
      <c r="J14" s="190"/>
      <c r="K14" s="191"/>
      <c r="L14" s="191"/>
      <c r="M14" s="190"/>
      <c r="N14" s="198"/>
      <c r="O14" s="191"/>
      <c r="P14" s="190"/>
      <c r="Q14" s="191"/>
      <c r="R14" s="191"/>
      <c r="S14" s="190"/>
      <c r="T14" s="192"/>
      <c r="U14" s="191"/>
      <c r="V14" s="190"/>
      <c r="W14" s="191"/>
      <c r="X14" s="191"/>
      <c r="Y14" s="190"/>
      <c r="Z14" s="191"/>
      <c r="AA14" s="193"/>
      <c r="AB14" s="190"/>
      <c r="AC14" s="192"/>
      <c r="AD14" s="190"/>
      <c r="AE14" s="190"/>
      <c r="AF14" s="192"/>
      <c r="AG14" s="190"/>
      <c r="AH14" s="190"/>
      <c r="AI14" s="194"/>
      <c r="AJ14" s="190"/>
      <c r="AK14" s="190"/>
      <c r="AL14" s="194"/>
      <c r="AM14" s="190"/>
      <c r="AN14" s="190"/>
      <c r="AO14" s="198"/>
      <c r="AP14" s="190"/>
      <c r="AQ14" s="190"/>
      <c r="AR14" s="316"/>
    </row>
    <row r="15" spans="1:44" ht="1.1000000000000001" customHeight="1" x14ac:dyDescent="0.3">
      <c r="A15" s="366" t="s">
        <v>271</v>
      </c>
      <c r="B15" s="367"/>
      <c r="C15" s="368"/>
      <c r="D15" s="199" t="s">
        <v>41</v>
      </c>
      <c r="E15" s="200"/>
      <c r="F15" s="200"/>
      <c r="G15" s="201"/>
      <c r="H15" s="202"/>
      <c r="I15" s="200"/>
      <c r="J15" s="203"/>
      <c r="K15" s="200"/>
      <c r="L15" s="204"/>
      <c r="M15" s="203"/>
      <c r="N15" s="200"/>
      <c r="O15" s="200"/>
      <c r="P15" s="203"/>
      <c r="Q15" s="200"/>
      <c r="R15" s="200"/>
      <c r="S15" s="203"/>
      <c r="T15" s="200"/>
      <c r="U15" s="200"/>
      <c r="V15" s="203"/>
      <c r="W15" s="200"/>
      <c r="X15" s="200"/>
      <c r="Y15" s="203"/>
      <c r="Z15" s="200"/>
      <c r="AA15" s="205"/>
      <c r="AB15" s="203"/>
      <c r="AC15" s="204"/>
      <c r="AD15" s="203"/>
      <c r="AE15" s="203"/>
      <c r="AF15" s="204"/>
      <c r="AG15" s="203"/>
      <c r="AH15" s="203"/>
      <c r="AI15" s="206"/>
      <c r="AJ15" s="203"/>
      <c r="AK15" s="203"/>
      <c r="AL15" s="206"/>
      <c r="AM15" s="203"/>
      <c r="AN15" s="203"/>
      <c r="AO15" s="207"/>
      <c r="AP15" s="203"/>
      <c r="AQ15" s="203"/>
      <c r="AR15" s="315"/>
    </row>
    <row r="16" spans="1:44" ht="15.65" hidden="1" x14ac:dyDescent="0.3">
      <c r="A16" s="369"/>
      <c r="B16" s="370"/>
      <c r="C16" s="371"/>
      <c r="D16" s="208" t="s">
        <v>37</v>
      </c>
      <c r="E16" s="209"/>
      <c r="F16" s="210"/>
      <c r="G16" s="176"/>
      <c r="H16" s="176"/>
      <c r="I16" s="175"/>
      <c r="J16" s="175"/>
      <c r="K16" s="175"/>
      <c r="L16" s="174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8"/>
      <c r="AB16" s="175"/>
      <c r="AC16" s="174"/>
      <c r="AD16" s="175"/>
      <c r="AE16" s="175"/>
      <c r="AF16" s="174"/>
      <c r="AG16" s="175"/>
      <c r="AH16" s="175"/>
      <c r="AI16" s="179"/>
      <c r="AJ16" s="175"/>
      <c r="AK16" s="175"/>
      <c r="AL16" s="179"/>
      <c r="AM16" s="175"/>
      <c r="AN16" s="175"/>
      <c r="AO16" s="211"/>
      <c r="AP16" s="175"/>
      <c r="AQ16" s="175"/>
      <c r="AR16" s="375"/>
    </row>
    <row r="17" spans="1:44" ht="35.25" hidden="1" customHeight="1" x14ac:dyDescent="0.3">
      <c r="A17" s="369"/>
      <c r="B17" s="370"/>
      <c r="C17" s="371"/>
      <c r="D17" s="212" t="s">
        <v>2</v>
      </c>
      <c r="E17" s="192"/>
      <c r="F17" s="191"/>
      <c r="G17" s="181"/>
      <c r="H17" s="182"/>
      <c r="I17" s="183"/>
      <c r="J17" s="184"/>
      <c r="K17" s="183"/>
      <c r="L17" s="185"/>
      <c r="M17" s="184"/>
      <c r="N17" s="183"/>
      <c r="O17" s="183"/>
      <c r="P17" s="184"/>
      <c r="Q17" s="183"/>
      <c r="R17" s="183"/>
      <c r="S17" s="184"/>
      <c r="T17" s="183"/>
      <c r="U17" s="183"/>
      <c r="V17" s="184"/>
      <c r="W17" s="183"/>
      <c r="X17" s="183"/>
      <c r="Y17" s="184"/>
      <c r="Z17" s="183"/>
      <c r="AA17" s="186"/>
      <c r="AB17" s="184"/>
      <c r="AC17" s="185"/>
      <c r="AD17" s="184"/>
      <c r="AE17" s="184"/>
      <c r="AF17" s="185"/>
      <c r="AG17" s="184"/>
      <c r="AH17" s="184"/>
      <c r="AI17" s="187"/>
      <c r="AJ17" s="184"/>
      <c r="AK17" s="184"/>
      <c r="AL17" s="187"/>
      <c r="AM17" s="184"/>
      <c r="AN17" s="184"/>
      <c r="AO17" s="213"/>
      <c r="AP17" s="184"/>
      <c r="AQ17" s="184"/>
      <c r="AR17" s="375"/>
    </row>
    <row r="18" spans="1:44" ht="14.4" hidden="1" x14ac:dyDescent="0.3">
      <c r="A18" s="369"/>
      <c r="B18" s="370"/>
      <c r="C18" s="371"/>
      <c r="D18" s="214" t="s">
        <v>43</v>
      </c>
      <c r="E18" s="192"/>
      <c r="F18" s="191"/>
      <c r="G18" s="181"/>
      <c r="H18" s="197"/>
      <c r="I18" s="191"/>
      <c r="J18" s="190"/>
      <c r="K18" s="191"/>
      <c r="L18" s="192"/>
      <c r="M18" s="190"/>
      <c r="N18" s="191"/>
      <c r="O18" s="191"/>
      <c r="P18" s="190"/>
      <c r="Q18" s="191"/>
      <c r="R18" s="191"/>
      <c r="S18" s="190"/>
      <c r="T18" s="191"/>
      <c r="U18" s="191"/>
      <c r="V18" s="190"/>
      <c r="W18" s="191"/>
      <c r="X18" s="191"/>
      <c r="Y18" s="190"/>
      <c r="Z18" s="191"/>
      <c r="AA18" s="193"/>
      <c r="AB18" s="190"/>
      <c r="AC18" s="192"/>
      <c r="AD18" s="190"/>
      <c r="AE18" s="190"/>
      <c r="AF18" s="192"/>
      <c r="AG18" s="190"/>
      <c r="AH18" s="190"/>
      <c r="AI18" s="194"/>
      <c r="AJ18" s="190"/>
      <c r="AK18" s="190"/>
      <c r="AL18" s="194"/>
      <c r="AM18" s="190"/>
      <c r="AN18" s="190"/>
      <c r="AO18" s="195"/>
      <c r="AP18" s="190"/>
      <c r="AQ18" s="190"/>
      <c r="AR18" s="375"/>
    </row>
    <row r="19" spans="1:44" ht="35.25" hidden="1" customHeight="1" x14ac:dyDescent="0.3">
      <c r="A19" s="372"/>
      <c r="B19" s="373"/>
      <c r="C19" s="374"/>
      <c r="D19" s="215" t="s">
        <v>264</v>
      </c>
      <c r="E19" s="192"/>
      <c r="F19" s="191"/>
      <c r="G19" s="181"/>
      <c r="H19" s="197"/>
      <c r="I19" s="191"/>
      <c r="J19" s="190"/>
      <c r="K19" s="191"/>
      <c r="L19" s="192"/>
      <c r="M19" s="190"/>
      <c r="N19" s="191"/>
      <c r="O19" s="191"/>
      <c r="P19" s="190"/>
      <c r="Q19" s="191"/>
      <c r="R19" s="191"/>
      <c r="S19" s="190"/>
      <c r="T19" s="191"/>
      <c r="U19" s="191"/>
      <c r="V19" s="190"/>
      <c r="W19" s="191"/>
      <c r="X19" s="191"/>
      <c r="Y19" s="190"/>
      <c r="Z19" s="191"/>
      <c r="AA19" s="193"/>
      <c r="AB19" s="190"/>
      <c r="AC19" s="192"/>
      <c r="AD19" s="190"/>
      <c r="AE19" s="190"/>
      <c r="AF19" s="192"/>
      <c r="AG19" s="190"/>
      <c r="AH19" s="190"/>
      <c r="AI19" s="194"/>
      <c r="AJ19" s="190"/>
      <c r="AK19" s="190"/>
      <c r="AL19" s="194"/>
      <c r="AM19" s="190"/>
      <c r="AN19" s="190"/>
      <c r="AO19" s="198"/>
      <c r="AP19" s="190"/>
      <c r="AQ19" s="190"/>
      <c r="AR19" s="375"/>
    </row>
    <row r="20" spans="1:44" ht="17.25" customHeight="1" x14ac:dyDescent="0.3">
      <c r="A20" s="376" t="s">
        <v>270</v>
      </c>
      <c r="B20" s="367"/>
      <c r="C20" s="368"/>
      <c r="D20" s="199" t="s">
        <v>41</v>
      </c>
      <c r="E20" s="204">
        <f>E21+E22+E23</f>
        <v>355</v>
      </c>
      <c r="F20" s="204">
        <f>F21+F22+F23</f>
        <v>31.7</v>
      </c>
      <c r="G20" s="201">
        <f>F20/E20%</f>
        <v>8.929577464788732</v>
      </c>
      <c r="H20" s="204">
        <f>H21+H22+H23</f>
        <v>0</v>
      </c>
      <c r="I20" s="204">
        <f>I21+I22+I23</f>
        <v>0</v>
      </c>
      <c r="J20" s="201" t="e">
        <f>I20/H20%</f>
        <v>#DIV/0!</v>
      </c>
      <c r="K20" s="204">
        <f>K21+K22+K23</f>
        <v>31.7</v>
      </c>
      <c r="L20" s="204">
        <f>L21+L22+L23</f>
        <v>31.7</v>
      </c>
      <c r="M20" s="201">
        <f>L20/K20%</f>
        <v>100</v>
      </c>
      <c r="N20" s="204">
        <f>N21+N22+N23</f>
        <v>0</v>
      </c>
      <c r="O20" s="204">
        <f>O21+O22+O23</f>
        <v>0</v>
      </c>
      <c r="P20" s="201" t="e">
        <f>O20/N20%</f>
        <v>#DIV/0!</v>
      </c>
      <c r="Q20" s="204">
        <f>Q21+Q22+Q23</f>
        <v>0</v>
      </c>
      <c r="R20" s="204">
        <f>R21+R22+R23</f>
        <v>0</v>
      </c>
      <c r="S20" s="201" t="e">
        <f>R20/Q20%</f>
        <v>#DIV/0!</v>
      </c>
      <c r="T20" s="204">
        <f>T21+T22+T23</f>
        <v>0</v>
      </c>
      <c r="U20" s="204">
        <f>U21+U22+U23</f>
        <v>0</v>
      </c>
      <c r="V20" s="201" t="e">
        <f>U20/T20%</f>
        <v>#DIV/0!</v>
      </c>
      <c r="W20" s="204">
        <f>W21+W22+W23</f>
        <v>0</v>
      </c>
      <c r="X20" s="204">
        <f>X21+X22+X23</f>
        <v>0</v>
      </c>
      <c r="Y20" s="201" t="e">
        <f>X20/W20%</f>
        <v>#DIV/0!</v>
      </c>
      <c r="Z20" s="204">
        <f>Z21+Z22+Z23</f>
        <v>0</v>
      </c>
      <c r="AA20" s="204">
        <f>AA21+AA22+AA23</f>
        <v>0</v>
      </c>
      <c r="AB20" s="201" t="e">
        <f>AA20/Z20%</f>
        <v>#DIV/0!</v>
      </c>
      <c r="AC20" s="204">
        <f>AC21+AC22+AC23</f>
        <v>70</v>
      </c>
      <c r="AD20" s="204">
        <f>AD21+AD22+AD23</f>
        <v>0</v>
      </c>
      <c r="AE20" s="201">
        <f>AD20/AC20%</f>
        <v>0</v>
      </c>
      <c r="AF20" s="204">
        <f>AF21+AF22+AF23</f>
        <v>95</v>
      </c>
      <c r="AG20" s="204">
        <f>AG21+AG22+AG23</f>
        <v>0</v>
      </c>
      <c r="AH20" s="201">
        <f>AG20/AF20%</f>
        <v>0</v>
      </c>
      <c r="AI20" s="204">
        <f>AI21+AI22+AI23</f>
        <v>115</v>
      </c>
      <c r="AJ20" s="204">
        <f>AJ21+AJ22+AJ23</f>
        <v>0</v>
      </c>
      <c r="AK20" s="201">
        <f>AJ20/AI20%</f>
        <v>0</v>
      </c>
      <c r="AL20" s="204">
        <f>AL21+AL22+AL23</f>
        <v>43.3</v>
      </c>
      <c r="AM20" s="204">
        <f>AM21+AM22+AM23</f>
        <v>0</v>
      </c>
      <c r="AN20" s="201">
        <f>AM20/AL20%</f>
        <v>0</v>
      </c>
      <c r="AO20" s="204">
        <f>AO21+AO22+AO23</f>
        <v>0</v>
      </c>
      <c r="AP20" s="204">
        <f>AP21+AP22+AP23</f>
        <v>0</v>
      </c>
      <c r="AQ20" s="201" t="e">
        <f>AP20/AO20%</f>
        <v>#DIV/0!</v>
      </c>
      <c r="AR20" s="375"/>
    </row>
    <row r="21" spans="1:44" ht="15.65" x14ac:dyDescent="0.3">
      <c r="A21" s="377"/>
      <c r="B21" s="370"/>
      <c r="C21" s="371"/>
      <c r="D21" s="212" t="s">
        <v>37</v>
      </c>
      <c r="E21" s="216"/>
      <c r="F21" s="217"/>
      <c r="G21" s="176"/>
      <c r="H21" s="176"/>
      <c r="I21" s="175"/>
      <c r="J21" s="175"/>
      <c r="K21" s="175"/>
      <c r="L21" s="174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8"/>
      <c r="AB21" s="175"/>
      <c r="AC21" s="174"/>
      <c r="AD21" s="175"/>
      <c r="AE21" s="175"/>
      <c r="AF21" s="174"/>
      <c r="AG21" s="175"/>
      <c r="AH21" s="175"/>
      <c r="AI21" s="179"/>
      <c r="AJ21" s="175"/>
      <c r="AK21" s="175"/>
      <c r="AL21" s="179"/>
      <c r="AM21" s="175"/>
      <c r="AN21" s="175"/>
      <c r="AO21" s="177"/>
      <c r="AP21" s="175"/>
      <c r="AQ21" s="175"/>
      <c r="AR21" s="375"/>
    </row>
    <row r="22" spans="1:44" ht="31.15" customHeight="1" x14ac:dyDescent="0.3">
      <c r="A22" s="377"/>
      <c r="B22" s="370"/>
      <c r="C22" s="371"/>
      <c r="D22" s="212" t="s">
        <v>2</v>
      </c>
      <c r="E22" s="192"/>
      <c r="F22" s="191"/>
      <c r="G22" s="181"/>
      <c r="H22" s="182"/>
      <c r="I22" s="183"/>
      <c r="J22" s="184"/>
      <c r="K22" s="183"/>
      <c r="L22" s="185"/>
      <c r="M22" s="184"/>
      <c r="N22" s="183"/>
      <c r="O22" s="183"/>
      <c r="P22" s="184"/>
      <c r="Q22" s="183"/>
      <c r="R22" s="183"/>
      <c r="S22" s="184"/>
      <c r="T22" s="183"/>
      <c r="U22" s="183"/>
      <c r="V22" s="184"/>
      <c r="W22" s="183"/>
      <c r="X22" s="183"/>
      <c r="Y22" s="184"/>
      <c r="Z22" s="183"/>
      <c r="AA22" s="186"/>
      <c r="AB22" s="184"/>
      <c r="AC22" s="185"/>
      <c r="AD22" s="184"/>
      <c r="AE22" s="184"/>
      <c r="AF22" s="185"/>
      <c r="AG22" s="184"/>
      <c r="AH22" s="184"/>
      <c r="AI22" s="187"/>
      <c r="AJ22" s="184"/>
      <c r="AK22" s="184"/>
      <c r="AL22" s="187"/>
      <c r="AM22" s="184"/>
      <c r="AN22" s="184"/>
      <c r="AO22" s="188"/>
      <c r="AP22" s="184"/>
      <c r="AQ22" s="184"/>
      <c r="AR22" s="375"/>
    </row>
    <row r="23" spans="1:44" ht="20.2" customHeight="1" x14ac:dyDescent="0.3">
      <c r="A23" s="377"/>
      <c r="B23" s="370"/>
      <c r="C23" s="371"/>
      <c r="D23" s="218" t="s">
        <v>43</v>
      </c>
      <c r="E23" s="153">
        <f t="shared" ref="E23:F23" si="2">H23+K23+N23+Q23+T23+W23+Z23+AC23+AF23+AI23+AL23+AO23</f>
        <v>355</v>
      </c>
      <c r="F23" s="153">
        <f t="shared" si="2"/>
        <v>31.7</v>
      </c>
      <c r="G23" s="220">
        <f>F23/E23%</f>
        <v>8.929577464788732</v>
      </c>
      <c r="H23" s="197">
        <f>H53</f>
        <v>0</v>
      </c>
      <c r="I23" s="197">
        <f>I53</f>
        <v>0</v>
      </c>
      <c r="J23" s="190" t="e">
        <f>I23/H23</f>
        <v>#DIV/0!</v>
      </c>
      <c r="K23" s="197">
        <f>K53</f>
        <v>31.7</v>
      </c>
      <c r="L23" s="197">
        <f>L53</f>
        <v>31.7</v>
      </c>
      <c r="M23" s="190">
        <f>L23/K23</f>
        <v>1</v>
      </c>
      <c r="N23" s="197">
        <f>N53</f>
        <v>0</v>
      </c>
      <c r="O23" s="197">
        <f>O53</f>
        <v>0</v>
      </c>
      <c r="P23" s="190" t="e">
        <f>O23/N23</f>
        <v>#DIV/0!</v>
      </c>
      <c r="Q23" s="197">
        <f>Q53</f>
        <v>0</v>
      </c>
      <c r="R23" s="197">
        <f>R53</f>
        <v>0</v>
      </c>
      <c r="S23" s="190" t="e">
        <f>R23/Q23</f>
        <v>#DIV/0!</v>
      </c>
      <c r="T23" s="197">
        <f>T53</f>
        <v>0</v>
      </c>
      <c r="U23" s="197">
        <f>U53</f>
        <v>0</v>
      </c>
      <c r="V23" s="190" t="e">
        <f>U23/T23</f>
        <v>#DIV/0!</v>
      </c>
      <c r="W23" s="197">
        <f>W53</f>
        <v>0</v>
      </c>
      <c r="X23" s="197">
        <f>X53</f>
        <v>0</v>
      </c>
      <c r="Y23" s="190" t="e">
        <f>X23/W23</f>
        <v>#DIV/0!</v>
      </c>
      <c r="Z23" s="197">
        <f>Z53</f>
        <v>0</v>
      </c>
      <c r="AA23" s="197">
        <f>AA53</f>
        <v>0</v>
      </c>
      <c r="AB23" s="190" t="e">
        <f>AA23/Z23</f>
        <v>#DIV/0!</v>
      </c>
      <c r="AC23" s="197">
        <f>AC53</f>
        <v>70</v>
      </c>
      <c r="AD23" s="197">
        <f>AD53</f>
        <v>0</v>
      </c>
      <c r="AE23" s="190">
        <f>AD23/AC23</f>
        <v>0</v>
      </c>
      <c r="AF23" s="197">
        <f>AF53</f>
        <v>95</v>
      </c>
      <c r="AG23" s="197">
        <f>AG53</f>
        <v>0</v>
      </c>
      <c r="AH23" s="190">
        <f>AG23/AF23</f>
        <v>0</v>
      </c>
      <c r="AI23" s="197">
        <f>AI53</f>
        <v>115</v>
      </c>
      <c r="AJ23" s="197">
        <f>AJ53</f>
        <v>0</v>
      </c>
      <c r="AK23" s="190">
        <f>AJ23/AI23</f>
        <v>0</v>
      </c>
      <c r="AL23" s="197">
        <f>AL53</f>
        <v>43.3</v>
      </c>
      <c r="AM23" s="197">
        <f>AM53</f>
        <v>0</v>
      </c>
      <c r="AN23" s="190">
        <f>AM23/AL23</f>
        <v>0</v>
      </c>
      <c r="AO23" s="197">
        <f>AO53</f>
        <v>0</v>
      </c>
      <c r="AP23" s="197">
        <f>AP53</f>
        <v>0</v>
      </c>
      <c r="AQ23" s="190" t="e">
        <f>AP23/AO23</f>
        <v>#DIV/0!</v>
      </c>
      <c r="AR23" s="375"/>
    </row>
    <row r="24" spans="1:44" s="129" customFormat="1" ht="37.1" hidden="1" customHeight="1" x14ac:dyDescent="0.3">
      <c r="A24" s="378"/>
      <c r="B24" s="373"/>
      <c r="C24" s="374"/>
      <c r="D24" s="219" t="s">
        <v>264</v>
      </c>
      <c r="E24" s="175"/>
      <c r="F24" s="175"/>
      <c r="G24" s="220"/>
      <c r="H24" s="176"/>
      <c r="I24" s="175"/>
      <c r="J24" s="221"/>
      <c r="K24" s="175"/>
      <c r="L24" s="174"/>
      <c r="M24" s="221"/>
      <c r="N24" s="175"/>
      <c r="O24" s="175"/>
      <c r="P24" s="221"/>
      <c r="Q24" s="175"/>
      <c r="R24" s="175"/>
      <c r="S24" s="221"/>
      <c r="T24" s="175"/>
      <c r="U24" s="175"/>
      <c r="V24" s="221"/>
      <c r="W24" s="175"/>
      <c r="X24" s="175"/>
      <c r="Y24" s="221"/>
      <c r="Z24" s="175"/>
      <c r="AA24" s="222"/>
      <c r="AB24" s="221"/>
      <c r="AC24" s="174"/>
      <c r="AD24" s="221"/>
      <c r="AE24" s="221"/>
      <c r="AF24" s="174"/>
      <c r="AG24" s="221"/>
      <c r="AH24" s="221"/>
      <c r="AI24" s="179"/>
      <c r="AJ24" s="221"/>
      <c r="AK24" s="221"/>
      <c r="AL24" s="179"/>
      <c r="AM24" s="221"/>
      <c r="AN24" s="221"/>
      <c r="AO24" s="223"/>
      <c r="AP24" s="221"/>
      <c r="AQ24" s="221"/>
      <c r="AR24" s="375"/>
    </row>
    <row r="25" spans="1:44" ht="37.1" customHeight="1" x14ac:dyDescent="0.3">
      <c r="A25" s="376" t="s">
        <v>268</v>
      </c>
      <c r="B25" s="381"/>
      <c r="C25" s="382"/>
      <c r="D25" s="199" t="s">
        <v>41</v>
      </c>
      <c r="E25" s="204">
        <f>E26+E27+E28</f>
        <v>594832.57000000007</v>
      </c>
      <c r="F25" s="204">
        <f>F26+F27+F28</f>
        <v>320794.8</v>
      </c>
      <c r="G25" s="201">
        <f>F25/E25</f>
        <v>0.53930268142512772</v>
      </c>
      <c r="H25" s="225" t="s">
        <v>269</v>
      </c>
      <c r="I25" s="224" t="s">
        <v>269</v>
      </c>
      <c r="J25" s="225" t="s">
        <v>269</v>
      </c>
      <c r="K25" s="224" t="s">
        <v>269</v>
      </c>
      <c r="L25" s="225" t="s">
        <v>269</v>
      </c>
      <c r="M25" s="224" t="s">
        <v>269</v>
      </c>
      <c r="N25" s="225" t="s">
        <v>269</v>
      </c>
      <c r="O25" s="224" t="s">
        <v>269</v>
      </c>
      <c r="P25" s="225" t="s">
        <v>269</v>
      </c>
      <c r="Q25" s="224" t="s">
        <v>269</v>
      </c>
      <c r="R25" s="225" t="s">
        <v>269</v>
      </c>
      <c r="S25" s="224" t="s">
        <v>269</v>
      </c>
      <c r="T25" s="225" t="s">
        <v>269</v>
      </c>
      <c r="U25" s="224" t="s">
        <v>269</v>
      </c>
      <c r="V25" s="225" t="s">
        <v>269</v>
      </c>
      <c r="W25" s="224" t="s">
        <v>269</v>
      </c>
      <c r="X25" s="225" t="s">
        <v>269</v>
      </c>
      <c r="Y25" s="224" t="s">
        <v>269</v>
      </c>
      <c r="Z25" s="225" t="s">
        <v>269</v>
      </c>
      <c r="AA25" s="224" t="s">
        <v>269</v>
      </c>
      <c r="AB25" s="225" t="s">
        <v>269</v>
      </c>
      <c r="AC25" s="224" t="s">
        <v>269</v>
      </c>
      <c r="AD25" s="225" t="s">
        <v>269</v>
      </c>
      <c r="AE25" s="224" t="s">
        <v>269</v>
      </c>
      <c r="AF25" s="225" t="s">
        <v>269</v>
      </c>
      <c r="AG25" s="224" t="s">
        <v>269</v>
      </c>
      <c r="AH25" s="225" t="s">
        <v>269</v>
      </c>
      <c r="AI25" s="224" t="s">
        <v>269</v>
      </c>
      <c r="AJ25" s="225" t="s">
        <v>269</v>
      </c>
      <c r="AK25" s="224" t="s">
        <v>269</v>
      </c>
      <c r="AL25" s="225" t="s">
        <v>269</v>
      </c>
      <c r="AM25" s="224" t="s">
        <v>269</v>
      </c>
      <c r="AN25" s="225" t="s">
        <v>269</v>
      </c>
      <c r="AO25" s="224" t="s">
        <v>269</v>
      </c>
      <c r="AP25" s="225" t="s">
        <v>269</v>
      </c>
      <c r="AQ25" s="224" t="s">
        <v>269</v>
      </c>
      <c r="AR25" s="226"/>
    </row>
    <row r="26" spans="1:44" ht="37.1" customHeight="1" x14ac:dyDescent="0.3">
      <c r="A26" s="383"/>
      <c r="B26" s="384"/>
      <c r="C26" s="385"/>
      <c r="D26" s="212" t="s">
        <v>37</v>
      </c>
      <c r="E26" s="175">
        <f>E66+E71</f>
        <v>4601.1000000000004</v>
      </c>
      <c r="F26" s="175">
        <f>F66+F71</f>
        <v>3602.6</v>
      </c>
      <c r="G26" s="265">
        <f>F26/E26</f>
        <v>0.78298667709895453</v>
      </c>
      <c r="H26" s="225" t="s">
        <v>269</v>
      </c>
      <c r="I26" s="224" t="s">
        <v>269</v>
      </c>
      <c r="J26" s="225" t="s">
        <v>269</v>
      </c>
      <c r="K26" s="224" t="s">
        <v>269</v>
      </c>
      <c r="L26" s="225" t="s">
        <v>269</v>
      </c>
      <c r="M26" s="224" t="s">
        <v>269</v>
      </c>
      <c r="N26" s="225" t="s">
        <v>269</v>
      </c>
      <c r="O26" s="224" t="s">
        <v>269</v>
      </c>
      <c r="P26" s="225" t="s">
        <v>269</v>
      </c>
      <c r="Q26" s="224" t="s">
        <v>269</v>
      </c>
      <c r="R26" s="225" t="s">
        <v>269</v>
      </c>
      <c r="S26" s="224" t="s">
        <v>269</v>
      </c>
      <c r="T26" s="225" t="s">
        <v>269</v>
      </c>
      <c r="U26" s="224" t="s">
        <v>269</v>
      </c>
      <c r="V26" s="225" t="s">
        <v>269</v>
      </c>
      <c r="W26" s="224" t="s">
        <v>269</v>
      </c>
      <c r="X26" s="225" t="s">
        <v>269</v>
      </c>
      <c r="Y26" s="224" t="s">
        <v>269</v>
      </c>
      <c r="Z26" s="225" t="s">
        <v>269</v>
      </c>
      <c r="AA26" s="224" t="s">
        <v>269</v>
      </c>
      <c r="AB26" s="225" t="s">
        <v>269</v>
      </c>
      <c r="AC26" s="224" t="s">
        <v>269</v>
      </c>
      <c r="AD26" s="225" t="s">
        <v>269</v>
      </c>
      <c r="AE26" s="224" t="s">
        <v>269</v>
      </c>
      <c r="AF26" s="225" t="s">
        <v>269</v>
      </c>
      <c r="AG26" s="224" t="s">
        <v>269</v>
      </c>
      <c r="AH26" s="225" t="s">
        <v>269</v>
      </c>
      <c r="AI26" s="224" t="s">
        <v>269</v>
      </c>
      <c r="AJ26" s="225" t="s">
        <v>269</v>
      </c>
      <c r="AK26" s="224" t="s">
        <v>269</v>
      </c>
      <c r="AL26" s="225" t="s">
        <v>269</v>
      </c>
      <c r="AM26" s="224" t="s">
        <v>269</v>
      </c>
      <c r="AN26" s="225" t="s">
        <v>269</v>
      </c>
      <c r="AO26" s="224" t="s">
        <v>269</v>
      </c>
      <c r="AP26" s="225" t="s">
        <v>269</v>
      </c>
      <c r="AQ26" s="224" t="s">
        <v>269</v>
      </c>
      <c r="AR26" s="226"/>
    </row>
    <row r="27" spans="1:44" ht="37.1" customHeight="1" x14ac:dyDescent="0.3">
      <c r="A27" s="383"/>
      <c r="B27" s="384"/>
      <c r="C27" s="385"/>
      <c r="D27" s="212" t="s">
        <v>2</v>
      </c>
      <c r="E27" s="175">
        <f>E67+E72+E76</f>
        <v>93452</v>
      </c>
      <c r="F27" s="175">
        <f>F67+F72+F76</f>
        <v>43684.1</v>
      </c>
      <c r="G27" s="265">
        <f t="shared" ref="G27:G28" si="3">F27/E27</f>
        <v>0.46744959979454692</v>
      </c>
      <c r="H27" s="225" t="s">
        <v>269</v>
      </c>
      <c r="I27" s="224" t="s">
        <v>269</v>
      </c>
      <c r="J27" s="225" t="s">
        <v>269</v>
      </c>
      <c r="K27" s="224" t="s">
        <v>269</v>
      </c>
      <c r="L27" s="225" t="s">
        <v>269</v>
      </c>
      <c r="M27" s="224" t="s">
        <v>269</v>
      </c>
      <c r="N27" s="225" t="s">
        <v>269</v>
      </c>
      <c r="O27" s="224" t="s">
        <v>269</v>
      </c>
      <c r="P27" s="225" t="s">
        <v>269</v>
      </c>
      <c r="Q27" s="224" t="s">
        <v>269</v>
      </c>
      <c r="R27" s="225" t="s">
        <v>269</v>
      </c>
      <c r="S27" s="224" t="s">
        <v>269</v>
      </c>
      <c r="T27" s="225" t="s">
        <v>269</v>
      </c>
      <c r="U27" s="224" t="s">
        <v>269</v>
      </c>
      <c r="V27" s="225" t="s">
        <v>269</v>
      </c>
      <c r="W27" s="224" t="s">
        <v>269</v>
      </c>
      <c r="X27" s="225" t="s">
        <v>269</v>
      </c>
      <c r="Y27" s="224" t="s">
        <v>269</v>
      </c>
      <c r="Z27" s="225" t="s">
        <v>269</v>
      </c>
      <c r="AA27" s="224" t="s">
        <v>269</v>
      </c>
      <c r="AB27" s="225" t="s">
        <v>269</v>
      </c>
      <c r="AC27" s="224" t="s">
        <v>269</v>
      </c>
      <c r="AD27" s="225" t="s">
        <v>269</v>
      </c>
      <c r="AE27" s="224" t="s">
        <v>269</v>
      </c>
      <c r="AF27" s="225" t="s">
        <v>269</v>
      </c>
      <c r="AG27" s="224" t="s">
        <v>269</v>
      </c>
      <c r="AH27" s="225" t="s">
        <v>269</v>
      </c>
      <c r="AI27" s="224" t="s">
        <v>269</v>
      </c>
      <c r="AJ27" s="225" t="s">
        <v>269</v>
      </c>
      <c r="AK27" s="224" t="s">
        <v>269</v>
      </c>
      <c r="AL27" s="225" t="s">
        <v>269</v>
      </c>
      <c r="AM27" s="224" t="s">
        <v>269</v>
      </c>
      <c r="AN27" s="225" t="s">
        <v>269</v>
      </c>
      <c r="AO27" s="224" t="s">
        <v>269</v>
      </c>
      <c r="AP27" s="225" t="s">
        <v>269</v>
      </c>
      <c r="AQ27" s="224" t="s">
        <v>269</v>
      </c>
      <c r="AR27" s="226"/>
    </row>
    <row r="28" spans="1:44" ht="37.1" customHeight="1" x14ac:dyDescent="0.3">
      <c r="A28" s="383"/>
      <c r="B28" s="384"/>
      <c r="C28" s="385"/>
      <c r="D28" s="218" t="s">
        <v>43</v>
      </c>
      <c r="E28" s="175">
        <f>E73+E77</f>
        <v>496779.47000000003</v>
      </c>
      <c r="F28" s="175">
        <f>F73+F77</f>
        <v>273508.09999999998</v>
      </c>
      <c r="G28" s="265">
        <f t="shared" si="3"/>
        <v>0.55056240548748914</v>
      </c>
      <c r="H28" s="225" t="s">
        <v>269</v>
      </c>
      <c r="I28" s="224" t="s">
        <v>269</v>
      </c>
      <c r="J28" s="225" t="s">
        <v>269</v>
      </c>
      <c r="K28" s="224" t="s">
        <v>269</v>
      </c>
      <c r="L28" s="225" t="s">
        <v>269</v>
      </c>
      <c r="M28" s="224" t="s">
        <v>269</v>
      </c>
      <c r="N28" s="225" t="s">
        <v>269</v>
      </c>
      <c r="O28" s="224" t="s">
        <v>269</v>
      </c>
      <c r="P28" s="225" t="s">
        <v>269</v>
      </c>
      <c r="Q28" s="224" t="s">
        <v>269</v>
      </c>
      <c r="R28" s="225" t="s">
        <v>269</v>
      </c>
      <c r="S28" s="224" t="s">
        <v>269</v>
      </c>
      <c r="T28" s="225" t="s">
        <v>269</v>
      </c>
      <c r="U28" s="224" t="s">
        <v>269</v>
      </c>
      <c r="V28" s="225" t="s">
        <v>269</v>
      </c>
      <c r="W28" s="224" t="s">
        <v>269</v>
      </c>
      <c r="X28" s="225" t="s">
        <v>269</v>
      </c>
      <c r="Y28" s="224" t="s">
        <v>269</v>
      </c>
      <c r="Z28" s="225" t="s">
        <v>269</v>
      </c>
      <c r="AA28" s="224" t="s">
        <v>269</v>
      </c>
      <c r="AB28" s="225" t="s">
        <v>269</v>
      </c>
      <c r="AC28" s="224" t="s">
        <v>269</v>
      </c>
      <c r="AD28" s="225" t="s">
        <v>269</v>
      </c>
      <c r="AE28" s="224" t="s">
        <v>269</v>
      </c>
      <c r="AF28" s="225" t="s">
        <v>269</v>
      </c>
      <c r="AG28" s="224" t="s">
        <v>269</v>
      </c>
      <c r="AH28" s="225" t="s">
        <v>269</v>
      </c>
      <c r="AI28" s="224" t="s">
        <v>269</v>
      </c>
      <c r="AJ28" s="225" t="s">
        <v>269</v>
      </c>
      <c r="AK28" s="224" t="s">
        <v>269</v>
      </c>
      <c r="AL28" s="225" t="s">
        <v>269</v>
      </c>
      <c r="AM28" s="224" t="s">
        <v>269</v>
      </c>
      <c r="AN28" s="225" t="s">
        <v>269</v>
      </c>
      <c r="AO28" s="224" t="s">
        <v>269</v>
      </c>
      <c r="AP28" s="225" t="s">
        <v>269</v>
      </c>
      <c r="AQ28" s="224" t="s">
        <v>269</v>
      </c>
      <c r="AR28" s="226"/>
    </row>
    <row r="29" spans="1:44" s="110" customFormat="1" ht="25.55" customHeight="1" x14ac:dyDescent="0.3">
      <c r="A29" s="332" t="s">
        <v>277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4"/>
    </row>
    <row r="30" spans="1:44" ht="18.8" customHeight="1" x14ac:dyDescent="0.3">
      <c r="A30" s="342" t="s">
        <v>1</v>
      </c>
      <c r="B30" s="344" t="s">
        <v>280</v>
      </c>
      <c r="C30" s="344" t="s">
        <v>284</v>
      </c>
      <c r="D30" s="164" t="s">
        <v>41</v>
      </c>
      <c r="E30" s="162">
        <f>SUM(E31:E33)</f>
        <v>535548.13</v>
      </c>
      <c r="F30" s="162">
        <f>SUM(F31:F33)</f>
        <v>289602.09999999998</v>
      </c>
      <c r="G30" s="227">
        <f>F30/E30</f>
        <v>0.54075830682108805</v>
      </c>
      <c r="H30" s="225" t="s">
        <v>269</v>
      </c>
      <c r="I30" s="224" t="s">
        <v>269</v>
      </c>
      <c r="J30" s="225" t="s">
        <v>269</v>
      </c>
      <c r="K30" s="224" t="s">
        <v>269</v>
      </c>
      <c r="L30" s="225" t="s">
        <v>269</v>
      </c>
      <c r="M30" s="224" t="s">
        <v>269</v>
      </c>
      <c r="N30" s="225" t="s">
        <v>269</v>
      </c>
      <c r="O30" s="224" t="s">
        <v>269</v>
      </c>
      <c r="P30" s="225" t="s">
        <v>269</v>
      </c>
      <c r="Q30" s="224" t="s">
        <v>269</v>
      </c>
      <c r="R30" s="225" t="s">
        <v>269</v>
      </c>
      <c r="S30" s="224" t="s">
        <v>269</v>
      </c>
      <c r="T30" s="225" t="s">
        <v>269</v>
      </c>
      <c r="U30" s="224" t="s">
        <v>269</v>
      </c>
      <c r="V30" s="225" t="s">
        <v>269</v>
      </c>
      <c r="W30" s="224" t="s">
        <v>269</v>
      </c>
      <c r="X30" s="225" t="s">
        <v>269</v>
      </c>
      <c r="Y30" s="224" t="s">
        <v>269</v>
      </c>
      <c r="Z30" s="225" t="s">
        <v>269</v>
      </c>
      <c r="AA30" s="224" t="s">
        <v>269</v>
      </c>
      <c r="AB30" s="225" t="s">
        <v>269</v>
      </c>
      <c r="AC30" s="224" t="s">
        <v>269</v>
      </c>
      <c r="AD30" s="225" t="s">
        <v>269</v>
      </c>
      <c r="AE30" s="224" t="s">
        <v>269</v>
      </c>
      <c r="AF30" s="225" t="s">
        <v>269</v>
      </c>
      <c r="AG30" s="224" t="s">
        <v>269</v>
      </c>
      <c r="AH30" s="225" t="s">
        <v>269</v>
      </c>
      <c r="AI30" s="224" t="s">
        <v>269</v>
      </c>
      <c r="AJ30" s="225" t="s">
        <v>269</v>
      </c>
      <c r="AK30" s="224" t="s">
        <v>269</v>
      </c>
      <c r="AL30" s="225" t="s">
        <v>269</v>
      </c>
      <c r="AM30" s="224" t="s">
        <v>269</v>
      </c>
      <c r="AN30" s="225" t="s">
        <v>269</v>
      </c>
      <c r="AO30" s="224" t="s">
        <v>269</v>
      </c>
      <c r="AP30" s="225" t="s">
        <v>269</v>
      </c>
      <c r="AQ30" s="224" t="s">
        <v>269</v>
      </c>
      <c r="AR30" s="350"/>
    </row>
    <row r="31" spans="1:44" ht="15.65" x14ac:dyDescent="0.3">
      <c r="A31" s="343"/>
      <c r="B31" s="345"/>
      <c r="C31" s="345"/>
      <c r="D31" s="229" t="s">
        <v>37</v>
      </c>
      <c r="E31" s="153">
        <f>4843.3-242.2</f>
        <v>4601.1000000000004</v>
      </c>
      <c r="F31" s="153">
        <v>3602.6</v>
      </c>
      <c r="G31" s="265">
        <f>F31/E31</f>
        <v>0.78298667709895453</v>
      </c>
      <c r="H31" s="225" t="s">
        <v>269</v>
      </c>
      <c r="I31" s="224" t="s">
        <v>269</v>
      </c>
      <c r="J31" s="225" t="s">
        <v>269</v>
      </c>
      <c r="K31" s="224" t="s">
        <v>269</v>
      </c>
      <c r="L31" s="225" t="s">
        <v>269</v>
      </c>
      <c r="M31" s="224" t="s">
        <v>269</v>
      </c>
      <c r="N31" s="225" t="s">
        <v>269</v>
      </c>
      <c r="O31" s="224" t="s">
        <v>269</v>
      </c>
      <c r="P31" s="225" t="s">
        <v>269</v>
      </c>
      <c r="Q31" s="224" t="s">
        <v>269</v>
      </c>
      <c r="R31" s="225" t="s">
        <v>269</v>
      </c>
      <c r="S31" s="224" t="s">
        <v>269</v>
      </c>
      <c r="T31" s="225" t="s">
        <v>269</v>
      </c>
      <c r="U31" s="224" t="s">
        <v>269</v>
      </c>
      <c r="V31" s="225" t="s">
        <v>269</v>
      </c>
      <c r="W31" s="224" t="s">
        <v>269</v>
      </c>
      <c r="X31" s="225" t="s">
        <v>269</v>
      </c>
      <c r="Y31" s="224" t="s">
        <v>269</v>
      </c>
      <c r="Z31" s="225" t="s">
        <v>269</v>
      </c>
      <c r="AA31" s="224" t="s">
        <v>269</v>
      </c>
      <c r="AB31" s="225" t="s">
        <v>269</v>
      </c>
      <c r="AC31" s="224" t="s">
        <v>269</v>
      </c>
      <c r="AD31" s="225" t="s">
        <v>269</v>
      </c>
      <c r="AE31" s="224" t="s">
        <v>269</v>
      </c>
      <c r="AF31" s="225" t="s">
        <v>269</v>
      </c>
      <c r="AG31" s="224" t="s">
        <v>269</v>
      </c>
      <c r="AH31" s="225" t="s">
        <v>269</v>
      </c>
      <c r="AI31" s="224" t="s">
        <v>269</v>
      </c>
      <c r="AJ31" s="225" t="s">
        <v>269</v>
      </c>
      <c r="AK31" s="224" t="s">
        <v>269</v>
      </c>
      <c r="AL31" s="225" t="s">
        <v>269</v>
      </c>
      <c r="AM31" s="224" t="s">
        <v>269</v>
      </c>
      <c r="AN31" s="225" t="s">
        <v>269</v>
      </c>
      <c r="AO31" s="224" t="s">
        <v>269</v>
      </c>
      <c r="AP31" s="225" t="s">
        <v>269</v>
      </c>
      <c r="AQ31" s="224" t="s">
        <v>269</v>
      </c>
      <c r="AR31" s="351"/>
    </row>
    <row r="32" spans="1:44" ht="52.45" customHeight="1" x14ac:dyDescent="0.3">
      <c r="A32" s="343"/>
      <c r="B32" s="345"/>
      <c r="C32" s="345"/>
      <c r="D32" s="229" t="s">
        <v>2</v>
      </c>
      <c r="E32" s="153">
        <f>62219.3</f>
        <v>62219.3</v>
      </c>
      <c r="F32" s="153">
        <v>27583.7</v>
      </c>
      <c r="G32" s="265">
        <f t="shared" ref="G32:G33" si="4">F32/E32</f>
        <v>0.44333028497588367</v>
      </c>
      <c r="H32" s="225" t="s">
        <v>269</v>
      </c>
      <c r="I32" s="224" t="s">
        <v>269</v>
      </c>
      <c r="J32" s="225" t="s">
        <v>269</v>
      </c>
      <c r="K32" s="224" t="s">
        <v>269</v>
      </c>
      <c r="L32" s="225" t="s">
        <v>269</v>
      </c>
      <c r="M32" s="224" t="s">
        <v>269</v>
      </c>
      <c r="N32" s="225" t="s">
        <v>269</v>
      </c>
      <c r="O32" s="224" t="s">
        <v>269</v>
      </c>
      <c r="P32" s="225" t="s">
        <v>269</v>
      </c>
      <c r="Q32" s="224" t="s">
        <v>269</v>
      </c>
      <c r="R32" s="225" t="s">
        <v>269</v>
      </c>
      <c r="S32" s="224" t="s">
        <v>269</v>
      </c>
      <c r="T32" s="225" t="s">
        <v>269</v>
      </c>
      <c r="U32" s="224" t="s">
        <v>269</v>
      </c>
      <c r="V32" s="225" t="s">
        <v>269</v>
      </c>
      <c r="W32" s="224" t="s">
        <v>269</v>
      </c>
      <c r="X32" s="225" t="s">
        <v>269</v>
      </c>
      <c r="Y32" s="224" t="s">
        <v>269</v>
      </c>
      <c r="Z32" s="225" t="s">
        <v>269</v>
      </c>
      <c r="AA32" s="224" t="s">
        <v>269</v>
      </c>
      <c r="AB32" s="225" t="s">
        <v>269</v>
      </c>
      <c r="AC32" s="224" t="s">
        <v>269</v>
      </c>
      <c r="AD32" s="225" t="s">
        <v>269</v>
      </c>
      <c r="AE32" s="224" t="s">
        <v>269</v>
      </c>
      <c r="AF32" s="225" t="s">
        <v>269</v>
      </c>
      <c r="AG32" s="224" t="s">
        <v>269</v>
      </c>
      <c r="AH32" s="225" t="s">
        <v>269</v>
      </c>
      <c r="AI32" s="224" t="s">
        <v>269</v>
      </c>
      <c r="AJ32" s="225" t="s">
        <v>269</v>
      </c>
      <c r="AK32" s="224" t="s">
        <v>269</v>
      </c>
      <c r="AL32" s="225" t="s">
        <v>269</v>
      </c>
      <c r="AM32" s="224" t="s">
        <v>269</v>
      </c>
      <c r="AN32" s="225" t="s">
        <v>269</v>
      </c>
      <c r="AO32" s="224" t="s">
        <v>269</v>
      </c>
      <c r="AP32" s="225" t="s">
        <v>269</v>
      </c>
      <c r="AQ32" s="224" t="s">
        <v>269</v>
      </c>
      <c r="AR32" s="351"/>
    </row>
    <row r="33" spans="1:44" ht="27.1" customHeight="1" x14ac:dyDescent="0.3">
      <c r="A33" s="343"/>
      <c r="B33" s="345"/>
      <c r="C33" s="345"/>
      <c r="D33" s="230" t="s">
        <v>43</v>
      </c>
      <c r="E33" s="153">
        <v>468727.73</v>
      </c>
      <c r="F33" s="153">
        <v>258415.8</v>
      </c>
      <c r="G33" s="265">
        <f t="shared" si="4"/>
        <v>0.55131323252413511</v>
      </c>
      <c r="H33" s="225" t="s">
        <v>269</v>
      </c>
      <c r="I33" s="224" t="s">
        <v>269</v>
      </c>
      <c r="J33" s="225" t="s">
        <v>269</v>
      </c>
      <c r="K33" s="224" t="s">
        <v>269</v>
      </c>
      <c r="L33" s="225" t="s">
        <v>269</v>
      </c>
      <c r="M33" s="224" t="s">
        <v>269</v>
      </c>
      <c r="N33" s="225" t="s">
        <v>269</v>
      </c>
      <c r="O33" s="224" t="s">
        <v>269</v>
      </c>
      <c r="P33" s="225" t="s">
        <v>269</v>
      </c>
      <c r="Q33" s="224" t="s">
        <v>269</v>
      </c>
      <c r="R33" s="225" t="s">
        <v>269</v>
      </c>
      <c r="S33" s="224" t="s">
        <v>269</v>
      </c>
      <c r="T33" s="225" t="s">
        <v>269</v>
      </c>
      <c r="U33" s="224" t="s">
        <v>269</v>
      </c>
      <c r="V33" s="225" t="s">
        <v>269</v>
      </c>
      <c r="W33" s="224" t="s">
        <v>269</v>
      </c>
      <c r="X33" s="225" t="s">
        <v>269</v>
      </c>
      <c r="Y33" s="224" t="s">
        <v>269</v>
      </c>
      <c r="Z33" s="225" t="s">
        <v>269</v>
      </c>
      <c r="AA33" s="224" t="s">
        <v>269</v>
      </c>
      <c r="AB33" s="225" t="s">
        <v>269</v>
      </c>
      <c r="AC33" s="224" t="s">
        <v>269</v>
      </c>
      <c r="AD33" s="225" t="s">
        <v>269</v>
      </c>
      <c r="AE33" s="224" t="s">
        <v>269</v>
      </c>
      <c r="AF33" s="225" t="s">
        <v>269</v>
      </c>
      <c r="AG33" s="224" t="s">
        <v>269</v>
      </c>
      <c r="AH33" s="225" t="s">
        <v>269</v>
      </c>
      <c r="AI33" s="224" t="s">
        <v>269</v>
      </c>
      <c r="AJ33" s="225" t="s">
        <v>269</v>
      </c>
      <c r="AK33" s="224" t="s">
        <v>269</v>
      </c>
      <c r="AL33" s="225" t="s">
        <v>269</v>
      </c>
      <c r="AM33" s="224" t="s">
        <v>269</v>
      </c>
      <c r="AN33" s="225" t="s">
        <v>269</v>
      </c>
      <c r="AO33" s="224" t="s">
        <v>269</v>
      </c>
      <c r="AP33" s="225" t="s">
        <v>269</v>
      </c>
      <c r="AQ33" s="224" t="s">
        <v>269</v>
      </c>
      <c r="AR33" s="351"/>
    </row>
    <row r="34" spans="1:44" s="129" customFormat="1" ht="36.65" hidden="1" customHeight="1" x14ac:dyDescent="0.3">
      <c r="A34" s="343"/>
      <c r="B34" s="345"/>
      <c r="C34" s="345"/>
      <c r="D34" s="231" t="s">
        <v>264</v>
      </c>
      <c r="E34" s="153"/>
      <c r="F34" s="153"/>
      <c r="G34" s="154"/>
      <c r="H34" s="225" t="s">
        <v>269</v>
      </c>
      <c r="I34" s="224" t="s">
        <v>269</v>
      </c>
      <c r="J34" s="225" t="s">
        <v>269</v>
      </c>
      <c r="K34" s="224" t="s">
        <v>269</v>
      </c>
      <c r="L34" s="225" t="s">
        <v>269</v>
      </c>
      <c r="M34" s="224" t="s">
        <v>269</v>
      </c>
      <c r="N34" s="225" t="s">
        <v>269</v>
      </c>
      <c r="O34" s="224" t="s">
        <v>269</v>
      </c>
      <c r="P34" s="225" t="s">
        <v>269</v>
      </c>
      <c r="Q34" s="224" t="s">
        <v>269</v>
      </c>
      <c r="R34" s="225" t="s">
        <v>269</v>
      </c>
      <c r="S34" s="224" t="s">
        <v>269</v>
      </c>
      <c r="T34" s="225" t="s">
        <v>269</v>
      </c>
      <c r="U34" s="224" t="s">
        <v>269</v>
      </c>
      <c r="V34" s="225" t="s">
        <v>269</v>
      </c>
      <c r="W34" s="224" t="s">
        <v>269</v>
      </c>
      <c r="X34" s="225" t="s">
        <v>269</v>
      </c>
      <c r="Y34" s="224" t="s">
        <v>269</v>
      </c>
      <c r="Z34" s="225" t="s">
        <v>269</v>
      </c>
      <c r="AA34" s="224" t="s">
        <v>269</v>
      </c>
      <c r="AB34" s="225" t="s">
        <v>269</v>
      </c>
      <c r="AC34" s="224" t="s">
        <v>269</v>
      </c>
      <c r="AD34" s="225" t="s">
        <v>269</v>
      </c>
      <c r="AE34" s="224" t="s">
        <v>269</v>
      </c>
      <c r="AF34" s="225" t="s">
        <v>269</v>
      </c>
      <c r="AG34" s="224" t="s">
        <v>269</v>
      </c>
      <c r="AH34" s="225" t="s">
        <v>269</v>
      </c>
      <c r="AI34" s="224" t="s">
        <v>269</v>
      </c>
      <c r="AJ34" s="225" t="s">
        <v>269</v>
      </c>
      <c r="AK34" s="224" t="s">
        <v>269</v>
      </c>
      <c r="AL34" s="225" t="s">
        <v>269</v>
      </c>
      <c r="AM34" s="224" t="s">
        <v>269</v>
      </c>
      <c r="AN34" s="225" t="s">
        <v>269</v>
      </c>
      <c r="AO34" s="224" t="s">
        <v>269</v>
      </c>
      <c r="AP34" s="225" t="s">
        <v>269</v>
      </c>
      <c r="AQ34" s="224" t="s">
        <v>269</v>
      </c>
      <c r="AR34" s="351"/>
    </row>
    <row r="35" spans="1:44" s="129" customFormat="1" ht="22.25" customHeight="1" x14ac:dyDescent="0.3">
      <c r="A35" s="342" t="s">
        <v>3</v>
      </c>
      <c r="B35" s="344" t="s">
        <v>281</v>
      </c>
      <c r="C35" s="344" t="s">
        <v>284</v>
      </c>
      <c r="D35" s="165" t="s">
        <v>41</v>
      </c>
      <c r="E35" s="162">
        <f>SUM(E36:E38)</f>
        <v>9470.84</v>
      </c>
      <c r="F35" s="162">
        <f>SUM(F36:F38)</f>
        <v>5594.6</v>
      </c>
      <c r="G35" s="227">
        <f>F35/E35</f>
        <v>0.59071845791925537</v>
      </c>
      <c r="H35" s="225" t="s">
        <v>269</v>
      </c>
      <c r="I35" s="224" t="s">
        <v>269</v>
      </c>
      <c r="J35" s="225" t="s">
        <v>269</v>
      </c>
      <c r="K35" s="224" t="s">
        <v>269</v>
      </c>
      <c r="L35" s="225" t="s">
        <v>269</v>
      </c>
      <c r="M35" s="224" t="s">
        <v>269</v>
      </c>
      <c r="N35" s="225" t="s">
        <v>269</v>
      </c>
      <c r="O35" s="224" t="s">
        <v>269</v>
      </c>
      <c r="P35" s="225" t="s">
        <v>269</v>
      </c>
      <c r="Q35" s="224" t="s">
        <v>269</v>
      </c>
      <c r="R35" s="225" t="s">
        <v>269</v>
      </c>
      <c r="S35" s="224" t="s">
        <v>269</v>
      </c>
      <c r="T35" s="225" t="s">
        <v>269</v>
      </c>
      <c r="U35" s="224" t="s">
        <v>269</v>
      </c>
      <c r="V35" s="225" t="s">
        <v>269</v>
      </c>
      <c r="W35" s="224" t="s">
        <v>269</v>
      </c>
      <c r="X35" s="225" t="s">
        <v>269</v>
      </c>
      <c r="Y35" s="224" t="s">
        <v>269</v>
      </c>
      <c r="Z35" s="225" t="s">
        <v>269</v>
      </c>
      <c r="AA35" s="224" t="s">
        <v>269</v>
      </c>
      <c r="AB35" s="225" t="s">
        <v>269</v>
      </c>
      <c r="AC35" s="224" t="s">
        <v>269</v>
      </c>
      <c r="AD35" s="225" t="s">
        <v>269</v>
      </c>
      <c r="AE35" s="224" t="s">
        <v>269</v>
      </c>
      <c r="AF35" s="225" t="s">
        <v>269</v>
      </c>
      <c r="AG35" s="224" t="s">
        <v>269</v>
      </c>
      <c r="AH35" s="225" t="s">
        <v>269</v>
      </c>
      <c r="AI35" s="224" t="s">
        <v>269</v>
      </c>
      <c r="AJ35" s="225" t="s">
        <v>269</v>
      </c>
      <c r="AK35" s="224" t="s">
        <v>269</v>
      </c>
      <c r="AL35" s="225" t="s">
        <v>269</v>
      </c>
      <c r="AM35" s="224" t="s">
        <v>269</v>
      </c>
      <c r="AN35" s="225" t="s">
        <v>269</v>
      </c>
      <c r="AO35" s="224" t="s">
        <v>269</v>
      </c>
      <c r="AP35" s="225" t="s">
        <v>269</v>
      </c>
      <c r="AQ35" s="224" t="s">
        <v>269</v>
      </c>
      <c r="AR35" s="350"/>
    </row>
    <row r="36" spans="1:44" ht="15.65" x14ac:dyDescent="0.3">
      <c r="A36" s="343"/>
      <c r="B36" s="345"/>
      <c r="C36" s="345"/>
      <c r="D36" s="229" t="s">
        <v>37</v>
      </c>
      <c r="E36" s="153">
        <v>0</v>
      </c>
      <c r="F36" s="153">
        <v>0</v>
      </c>
      <c r="G36" s="265" t="e">
        <f>F36/E36</f>
        <v>#DIV/0!</v>
      </c>
      <c r="H36" s="225" t="s">
        <v>269</v>
      </c>
      <c r="I36" s="224" t="s">
        <v>269</v>
      </c>
      <c r="J36" s="225" t="s">
        <v>269</v>
      </c>
      <c r="K36" s="224" t="s">
        <v>269</v>
      </c>
      <c r="L36" s="225" t="s">
        <v>269</v>
      </c>
      <c r="M36" s="224" t="s">
        <v>269</v>
      </c>
      <c r="N36" s="225" t="s">
        <v>269</v>
      </c>
      <c r="O36" s="224" t="s">
        <v>269</v>
      </c>
      <c r="P36" s="225" t="s">
        <v>269</v>
      </c>
      <c r="Q36" s="224" t="s">
        <v>269</v>
      </c>
      <c r="R36" s="225" t="s">
        <v>269</v>
      </c>
      <c r="S36" s="224" t="s">
        <v>269</v>
      </c>
      <c r="T36" s="225" t="s">
        <v>269</v>
      </c>
      <c r="U36" s="224" t="s">
        <v>269</v>
      </c>
      <c r="V36" s="225" t="s">
        <v>269</v>
      </c>
      <c r="W36" s="224" t="s">
        <v>269</v>
      </c>
      <c r="X36" s="225" t="s">
        <v>269</v>
      </c>
      <c r="Y36" s="224" t="s">
        <v>269</v>
      </c>
      <c r="Z36" s="225" t="s">
        <v>269</v>
      </c>
      <c r="AA36" s="224" t="s">
        <v>269</v>
      </c>
      <c r="AB36" s="225" t="s">
        <v>269</v>
      </c>
      <c r="AC36" s="224" t="s">
        <v>269</v>
      </c>
      <c r="AD36" s="225" t="s">
        <v>269</v>
      </c>
      <c r="AE36" s="224" t="s">
        <v>269</v>
      </c>
      <c r="AF36" s="225" t="s">
        <v>269</v>
      </c>
      <c r="AG36" s="224" t="s">
        <v>269</v>
      </c>
      <c r="AH36" s="225" t="s">
        <v>269</v>
      </c>
      <c r="AI36" s="224" t="s">
        <v>269</v>
      </c>
      <c r="AJ36" s="225" t="s">
        <v>269</v>
      </c>
      <c r="AK36" s="224" t="s">
        <v>269</v>
      </c>
      <c r="AL36" s="225" t="s">
        <v>269</v>
      </c>
      <c r="AM36" s="224" t="s">
        <v>269</v>
      </c>
      <c r="AN36" s="225" t="s">
        <v>269</v>
      </c>
      <c r="AO36" s="224" t="s">
        <v>269</v>
      </c>
      <c r="AP36" s="225" t="s">
        <v>269</v>
      </c>
      <c r="AQ36" s="224" t="s">
        <v>269</v>
      </c>
      <c r="AR36" s="351"/>
    </row>
    <row r="37" spans="1:44" ht="47.3" customHeight="1" x14ac:dyDescent="0.3">
      <c r="A37" s="343"/>
      <c r="B37" s="345"/>
      <c r="C37" s="345"/>
      <c r="D37" s="229" t="s">
        <v>2</v>
      </c>
      <c r="E37" s="153">
        <v>0</v>
      </c>
      <c r="F37" s="153">
        <v>0</v>
      </c>
      <c r="G37" s="265" t="e">
        <f t="shared" ref="G37:G38" si="5">F37/E37</f>
        <v>#DIV/0!</v>
      </c>
      <c r="H37" s="225" t="s">
        <v>269</v>
      </c>
      <c r="I37" s="224" t="s">
        <v>269</v>
      </c>
      <c r="J37" s="225" t="s">
        <v>269</v>
      </c>
      <c r="K37" s="224" t="s">
        <v>269</v>
      </c>
      <c r="L37" s="225" t="s">
        <v>269</v>
      </c>
      <c r="M37" s="224" t="s">
        <v>269</v>
      </c>
      <c r="N37" s="225" t="s">
        <v>269</v>
      </c>
      <c r="O37" s="224" t="s">
        <v>269</v>
      </c>
      <c r="P37" s="225" t="s">
        <v>269</v>
      </c>
      <c r="Q37" s="224" t="s">
        <v>269</v>
      </c>
      <c r="R37" s="225" t="s">
        <v>269</v>
      </c>
      <c r="S37" s="224" t="s">
        <v>269</v>
      </c>
      <c r="T37" s="225" t="s">
        <v>269</v>
      </c>
      <c r="U37" s="224" t="s">
        <v>269</v>
      </c>
      <c r="V37" s="225" t="s">
        <v>269</v>
      </c>
      <c r="W37" s="224" t="s">
        <v>269</v>
      </c>
      <c r="X37" s="225" t="s">
        <v>269</v>
      </c>
      <c r="Y37" s="224" t="s">
        <v>269</v>
      </c>
      <c r="Z37" s="225" t="s">
        <v>269</v>
      </c>
      <c r="AA37" s="224" t="s">
        <v>269</v>
      </c>
      <c r="AB37" s="225" t="s">
        <v>269</v>
      </c>
      <c r="AC37" s="224" t="s">
        <v>269</v>
      </c>
      <c r="AD37" s="225" t="s">
        <v>269</v>
      </c>
      <c r="AE37" s="224" t="s">
        <v>269</v>
      </c>
      <c r="AF37" s="225" t="s">
        <v>269</v>
      </c>
      <c r="AG37" s="224" t="s">
        <v>269</v>
      </c>
      <c r="AH37" s="225" t="s">
        <v>269</v>
      </c>
      <c r="AI37" s="224" t="s">
        <v>269</v>
      </c>
      <c r="AJ37" s="225" t="s">
        <v>269</v>
      </c>
      <c r="AK37" s="224" t="s">
        <v>269</v>
      </c>
      <c r="AL37" s="225" t="s">
        <v>269</v>
      </c>
      <c r="AM37" s="224" t="s">
        <v>269</v>
      </c>
      <c r="AN37" s="225" t="s">
        <v>269</v>
      </c>
      <c r="AO37" s="224" t="s">
        <v>269</v>
      </c>
      <c r="AP37" s="225" t="s">
        <v>269</v>
      </c>
      <c r="AQ37" s="224" t="s">
        <v>269</v>
      </c>
      <c r="AR37" s="351"/>
    </row>
    <row r="38" spans="1:44" ht="41.95" customHeight="1" x14ac:dyDescent="0.3">
      <c r="A38" s="343"/>
      <c r="B38" s="345"/>
      <c r="C38" s="345"/>
      <c r="D38" s="230" t="s">
        <v>43</v>
      </c>
      <c r="E38" s="153">
        <v>9470.84</v>
      </c>
      <c r="F38" s="153">
        <v>5594.6</v>
      </c>
      <c r="G38" s="265">
        <f t="shared" si="5"/>
        <v>0.59071845791925537</v>
      </c>
      <c r="H38" s="225" t="s">
        <v>269</v>
      </c>
      <c r="I38" s="224" t="s">
        <v>269</v>
      </c>
      <c r="J38" s="225" t="s">
        <v>269</v>
      </c>
      <c r="K38" s="224" t="s">
        <v>269</v>
      </c>
      <c r="L38" s="225" t="s">
        <v>269</v>
      </c>
      <c r="M38" s="224" t="s">
        <v>269</v>
      </c>
      <c r="N38" s="225" t="s">
        <v>269</v>
      </c>
      <c r="O38" s="224" t="s">
        <v>269</v>
      </c>
      <c r="P38" s="225" t="s">
        <v>269</v>
      </c>
      <c r="Q38" s="224" t="s">
        <v>269</v>
      </c>
      <c r="R38" s="225" t="s">
        <v>269</v>
      </c>
      <c r="S38" s="224" t="s">
        <v>269</v>
      </c>
      <c r="T38" s="225" t="s">
        <v>269</v>
      </c>
      <c r="U38" s="224" t="s">
        <v>269</v>
      </c>
      <c r="V38" s="225" t="s">
        <v>269</v>
      </c>
      <c r="W38" s="224" t="s">
        <v>269</v>
      </c>
      <c r="X38" s="225" t="s">
        <v>269</v>
      </c>
      <c r="Y38" s="224" t="s">
        <v>269</v>
      </c>
      <c r="Z38" s="225" t="s">
        <v>269</v>
      </c>
      <c r="AA38" s="224" t="s">
        <v>269</v>
      </c>
      <c r="AB38" s="225" t="s">
        <v>269</v>
      </c>
      <c r="AC38" s="224" t="s">
        <v>269</v>
      </c>
      <c r="AD38" s="225" t="s">
        <v>269</v>
      </c>
      <c r="AE38" s="224" t="s">
        <v>269</v>
      </c>
      <c r="AF38" s="225" t="s">
        <v>269</v>
      </c>
      <c r="AG38" s="224" t="s">
        <v>269</v>
      </c>
      <c r="AH38" s="225" t="s">
        <v>269</v>
      </c>
      <c r="AI38" s="224" t="s">
        <v>269</v>
      </c>
      <c r="AJ38" s="225" t="s">
        <v>269</v>
      </c>
      <c r="AK38" s="224" t="s">
        <v>269</v>
      </c>
      <c r="AL38" s="225" t="s">
        <v>269</v>
      </c>
      <c r="AM38" s="224" t="s">
        <v>269</v>
      </c>
      <c r="AN38" s="225" t="s">
        <v>269</v>
      </c>
      <c r="AO38" s="224" t="s">
        <v>269</v>
      </c>
      <c r="AP38" s="225" t="s">
        <v>269</v>
      </c>
      <c r="AQ38" s="224" t="s">
        <v>269</v>
      </c>
      <c r="AR38" s="351"/>
    </row>
    <row r="39" spans="1:44" ht="30.05" hidden="1" customHeight="1" x14ac:dyDescent="0.3">
      <c r="A39" s="343"/>
      <c r="B39" s="345"/>
      <c r="C39" s="345"/>
      <c r="D39" s="231" t="s">
        <v>264</v>
      </c>
      <c r="E39" s="155"/>
      <c r="F39" s="155"/>
      <c r="G39" s="156"/>
      <c r="H39" s="225" t="s">
        <v>269</v>
      </c>
      <c r="I39" s="224" t="s">
        <v>269</v>
      </c>
      <c r="J39" s="225" t="s">
        <v>269</v>
      </c>
      <c r="K39" s="224" t="s">
        <v>269</v>
      </c>
      <c r="L39" s="225" t="s">
        <v>269</v>
      </c>
      <c r="M39" s="224" t="s">
        <v>269</v>
      </c>
      <c r="N39" s="225" t="s">
        <v>269</v>
      </c>
      <c r="O39" s="224" t="s">
        <v>269</v>
      </c>
      <c r="P39" s="225" t="s">
        <v>269</v>
      </c>
      <c r="Q39" s="224" t="s">
        <v>269</v>
      </c>
      <c r="R39" s="225" t="s">
        <v>269</v>
      </c>
      <c r="S39" s="224" t="s">
        <v>269</v>
      </c>
      <c r="T39" s="225" t="s">
        <v>269</v>
      </c>
      <c r="U39" s="224" t="s">
        <v>269</v>
      </c>
      <c r="V39" s="225" t="s">
        <v>269</v>
      </c>
      <c r="W39" s="224" t="s">
        <v>269</v>
      </c>
      <c r="X39" s="225" t="s">
        <v>269</v>
      </c>
      <c r="Y39" s="224" t="s">
        <v>269</v>
      </c>
      <c r="Z39" s="225" t="s">
        <v>269</v>
      </c>
      <c r="AA39" s="224" t="s">
        <v>269</v>
      </c>
      <c r="AB39" s="225" t="s">
        <v>269</v>
      </c>
      <c r="AC39" s="224" t="s">
        <v>269</v>
      </c>
      <c r="AD39" s="225" t="s">
        <v>269</v>
      </c>
      <c r="AE39" s="224" t="s">
        <v>269</v>
      </c>
      <c r="AF39" s="225" t="s">
        <v>269</v>
      </c>
      <c r="AG39" s="224" t="s">
        <v>269</v>
      </c>
      <c r="AH39" s="225" t="s">
        <v>269</v>
      </c>
      <c r="AI39" s="224" t="s">
        <v>269</v>
      </c>
      <c r="AJ39" s="225" t="s">
        <v>269</v>
      </c>
      <c r="AK39" s="224" t="s">
        <v>269</v>
      </c>
      <c r="AL39" s="225" t="s">
        <v>269</v>
      </c>
      <c r="AM39" s="224" t="s">
        <v>269</v>
      </c>
      <c r="AN39" s="225" t="s">
        <v>269</v>
      </c>
      <c r="AO39" s="224" t="s">
        <v>269</v>
      </c>
      <c r="AP39" s="225" t="s">
        <v>269</v>
      </c>
      <c r="AQ39" s="224" t="s">
        <v>269</v>
      </c>
      <c r="AR39" s="351"/>
    </row>
    <row r="40" spans="1:44" ht="20.2" customHeight="1" x14ac:dyDescent="0.3">
      <c r="A40" s="352"/>
      <c r="B40" s="348" t="s">
        <v>265</v>
      </c>
      <c r="C40" s="344"/>
      <c r="D40" s="165" t="s">
        <v>41</v>
      </c>
      <c r="E40" s="162">
        <f>SUM(E41:E43)</f>
        <v>545018.97</v>
      </c>
      <c r="F40" s="162">
        <f>SUM(F41:F43)</f>
        <v>295196.69999999995</v>
      </c>
      <c r="G40" s="227">
        <f>F40/E40</f>
        <v>0.54162646852457264</v>
      </c>
      <c r="H40" s="225" t="s">
        <v>269</v>
      </c>
      <c r="I40" s="224" t="s">
        <v>269</v>
      </c>
      <c r="J40" s="225" t="s">
        <v>269</v>
      </c>
      <c r="K40" s="224" t="s">
        <v>269</v>
      </c>
      <c r="L40" s="225" t="s">
        <v>269</v>
      </c>
      <c r="M40" s="224" t="s">
        <v>269</v>
      </c>
      <c r="N40" s="225" t="s">
        <v>269</v>
      </c>
      <c r="O40" s="224" t="s">
        <v>269</v>
      </c>
      <c r="P40" s="225" t="s">
        <v>269</v>
      </c>
      <c r="Q40" s="224" t="s">
        <v>269</v>
      </c>
      <c r="R40" s="225" t="s">
        <v>269</v>
      </c>
      <c r="S40" s="224" t="s">
        <v>269</v>
      </c>
      <c r="T40" s="225" t="s">
        <v>269</v>
      </c>
      <c r="U40" s="224" t="s">
        <v>269</v>
      </c>
      <c r="V40" s="225" t="s">
        <v>269</v>
      </c>
      <c r="W40" s="224" t="s">
        <v>269</v>
      </c>
      <c r="X40" s="225" t="s">
        <v>269</v>
      </c>
      <c r="Y40" s="224" t="s">
        <v>269</v>
      </c>
      <c r="Z40" s="225" t="s">
        <v>269</v>
      </c>
      <c r="AA40" s="224" t="s">
        <v>269</v>
      </c>
      <c r="AB40" s="225" t="s">
        <v>269</v>
      </c>
      <c r="AC40" s="224" t="s">
        <v>269</v>
      </c>
      <c r="AD40" s="225" t="s">
        <v>269</v>
      </c>
      <c r="AE40" s="224" t="s">
        <v>269</v>
      </c>
      <c r="AF40" s="225" t="s">
        <v>269</v>
      </c>
      <c r="AG40" s="224" t="s">
        <v>269</v>
      </c>
      <c r="AH40" s="225" t="s">
        <v>269</v>
      </c>
      <c r="AI40" s="224" t="s">
        <v>269</v>
      </c>
      <c r="AJ40" s="225" t="s">
        <v>269</v>
      </c>
      <c r="AK40" s="224" t="s">
        <v>269</v>
      </c>
      <c r="AL40" s="225" t="s">
        <v>269</v>
      </c>
      <c r="AM40" s="224" t="s">
        <v>269</v>
      </c>
      <c r="AN40" s="225" t="s">
        <v>269</v>
      </c>
      <c r="AO40" s="224" t="s">
        <v>269</v>
      </c>
      <c r="AP40" s="225" t="s">
        <v>269</v>
      </c>
      <c r="AQ40" s="224" t="s">
        <v>269</v>
      </c>
      <c r="AR40" s="315"/>
    </row>
    <row r="41" spans="1:44" ht="35.25" customHeight="1" x14ac:dyDescent="0.3">
      <c r="A41" s="353"/>
      <c r="B41" s="349"/>
      <c r="C41" s="345"/>
      <c r="D41" s="229" t="s">
        <v>37</v>
      </c>
      <c r="E41" s="153">
        <f t="shared" ref="E41:F43" si="6">SUM(E31+E36)</f>
        <v>4601.1000000000004</v>
      </c>
      <c r="F41" s="153">
        <f t="shared" si="6"/>
        <v>3602.6</v>
      </c>
      <c r="G41" s="265">
        <f>F41/E41</f>
        <v>0.78298667709895453</v>
      </c>
      <c r="H41" s="225" t="s">
        <v>269</v>
      </c>
      <c r="I41" s="224" t="s">
        <v>269</v>
      </c>
      <c r="J41" s="225" t="s">
        <v>269</v>
      </c>
      <c r="K41" s="224" t="s">
        <v>269</v>
      </c>
      <c r="L41" s="225" t="s">
        <v>269</v>
      </c>
      <c r="M41" s="224" t="s">
        <v>269</v>
      </c>
      <c r="N41" s="225" t="s">
        <v>269</v>
      </c>
      <c r="O41" s="224" t="s">
        <v>269</v>
      </c>
      <c r="P41" s="225" t="s">
        <v>269</v>
      </c>
      <c r="Q41" s="224" t="s">
        <v>269</v>
      </c>
      <c r="R41" s="225" t="s">
        <v>269</v>
      </c>
      <c r="S41" s="224" t="s">
        <v>269</v>
      </c>
      <c r="T41" s="225" t="s">
        <v>269</v>
      </c>
      <c r="U41" s="224" t="s">
        <v>269</v>
      </c>
      <c r="V41" s="225" t="s">
        <v>269</v>
      </c>
      <c r="W41" s="224" t="s">
        <v>269</v>
      </c>
      <c r="X41" s="225" t="s">
        <v>269</v>
      </c>
      <c r="Y41" s="224" t="s">
        <v>269</v>
      </c>
      <c r="Z41" s="225" t="s">
        <v>269</v>
      </c>
      <c r="AA41" s="224" t="s">
        <v>269</v>
      </c>
      <c r="AB41" s="225" t="s">
        <v>269</v>
      </c>
      <c r="AC41" s="224" t="s">
        <v>269</v>
      </c>
      <c r="AD41" s="225" t="s">
        <v>269</v>
      </c>
      <c r="AE41" s="224" t="s">
        <v>269</v>
      </c>
      <c r="AF41" s="225" t="s">
        <v>269</v>
      </c>
      <c r="AG41" s="224" t="s">
        <v>269</v>
      </c>
      <c r="AH41" s="225" t="s">
        <v>269</v>
      </c>
      <c r="AI41" s="224" t="s">
        <v>269</v>
      </c>
      <c r="AJ41" s="225" t="s">
        <v>269</v>
      </c>
      <c r="AK41" s="224" t="s">
        <v>269</v>
      </c>
      <c r="AL41" s="225" t="s">
        <v>269</v>
      </c>
      <c r="AM41" s="224" t="s">
        <v>269</v>
      </c>
      <c r="AN41" s="225" t="s">
        <v>269</v>
      </c>
      <c r="AO41" s="224" t="s">
        <v>269</v>
      </c>
      <c r="AP41" s="225" t="s">
        <v>269</v>
      </c>
      <c r="AQ41" s="224" t="s">
        <v>269</v>
      </c>
      <c r="AR41" s="316"/>
    </row>
    <row r="42" spans="1:44" ht="33.049999999999997" customHeight="1" x14ac:dyDescent="0.3">
      <c r="A42" s="353"/>
      <c r="B42" s="349"/>
      <c r="C42" s="345"/>
      <c r="D42" s="229" t="s">
        <v>2</v>
      </c>
      <c r="E42" s="153">
        <f t="shared" si="6"/>
        <v>62219.3</v>
      </c>
      <c r="F42" s="153">
        <f t="shared" si="6"/>
        <v>27583.7</v>
      </c>
      <c r="G42" s="265">
        <f t="shared" ref="G42:G43" si="7">F42/E42</f>
        <v>0.44333028497588367</v>
      </c>
      <c r="H42" s="225" t="s">
        <v>269</v>
      </c>
      <c r="I42" s="224" t="s">
        <v>269</v>
      </c>
      <c r="J42" s="225" t="s">
        <v>269</v>
      </c>
      <c r="K42" s="224" t="s">
        <v>269</v>
      </c>
      <c r="L42" s="225" t="s">
        <v>269</v>
      </c>
      <c r="M42" s="224" t="s">
        <v>269</v>
      </c>
      <c r="N42" s="225" t="s">
        <v>269</v>
      </c>
      <c r="O42" s="224" t="s">
        <v>269</v>
      </c>
      <c r="P42" s="225" t="s">
        <v>269</v>
      </c>
      <c r="Q42" s="224" t="s">
        <v>269</v>
      </c>
      <c r="R42" s="225" t="s">
        <v>269</v>
      </c>
      <c r="S42" s="224" t="s">
        <v>269</v>
      </c>
      <c r="T42" s="225" t="s">
        <v>269</v>
      </c>
      <c r="U42" s="224" t="s">
        <v>269</v>
      </c>
      <c r="V42" s="225" t="s">
        <v>269</v>
      </c>
      <c r="W42" s="224" t="s">
        <v>269</v>
      </c>
      <c r="X42" s="225" t="s">
        <v>269</v>
      </c>
      <c r="Y42" s="224" t="s">
        <v>269</v>
      </c>
      <c r="Z42" s="225" t="s">
        <v>269</v>
      </c>
      <c r="AA42" s="224" t="s">
        <v>269</v>
      </c>
      <c r="AB42" s="225" t="s">
        <v>269</v>
      </c>
      <c r="AC42" s="224" t="s">
        <v>269</v>
      </c>
      <c r="AD42" s="225" t="s">
        <v>269</v>
      </c>
      <c r="AE42" s="224" t="s">
        <v>269</v>
      </c>
      <c r="AF42" s="225" t="s">
        <v>269</v>
      </c>
      <c r="AG42" s="224" t="s">
        <v>269</v>
      </c>
      <c r="AH42" s="225" t="s">
        <v>269</v>
      </c>
      <c r="AI42" s="224" t="s">
        <v>269</v>
      </c>
      <c r="AJ42" s="225" t="s">
        <v>269</v>
      </c>
      <c r="AK42" s="224" t="s">
        <v>269</v>
      </c>
      <c r="AL42" s="225" t="s">
        <v>269</v>
      </c>
      <c r="AM42" s="224" t="s">
        <v>269</v>
      </c>
      <c r="AN42" s="225" t="s">
        <v>269</v>
      </c>
      <c r="AO42" s="224" t="s">
        <v>269</v>
      </c>
      <c r="AP42" s="225" t="s">
        <v>269</v>
      </c>
      <c r="AQ42" s="224" t="s">
        <v>269</v>
      </c>
      <c r="AR42" s="316"/>
    </row>
    <row r="43" spans="1:44" ht="19.600000000000001" customHeight="1" x14ac:dyDescent="0.3">
      <c r="A43" s="353"/>
      <c r="B43" s="349"/>
      <c r="C43" s="345"/>
      <c r="D43" s="230" t="s">
        <v>43</v>
      </c>
      <c r="E43" s="153">
        <f t="shared" si="6"/>
        <v>478198.57</v>
      </c>
      <c r="F43" s="153">
        <f t="shared" si="6"/>
        <v>264010.39999999997</v>
      </c>
      <c r="G43" s="265">
        <f t="shared" si="7"/>
        <v>0.5520936626807561</v>
      </c>
      <c r="H43" s="225" t="s">
        <v>269</v>
      </c>
      <c r="I43" s="224" t="s">
        <v>269</v>
      </c>
      <c r="J43" s="225" t="s">
        <v>269</v>
      </c>
      <c r="K43" s="224" t="s">
        <v>269</v>
      </c>
      <c r="L43" s="225" t="s">
        <v>269</v>
      </c>
      <c r="M43" s="224" t="s">
        <v>269</v>
      </c>
      <c r="N43" s="225" t="s">
        <v>269</v>
      </c>
      <c r="O43" s="224" t="s">
        <v>269</v>
      </c>
      <c r="P43" s="225" t="s">
        <v>269</v>
      </c>
      <c r="Q43" s="224" t="s">
        <v>269</v>
      </c>
      <c r="R43" s="225" t="s">
        <v>269</v>
      </c>
      <c r="S43" s="224" t="s">
        <v>269</v>
      </c>
      <c r="T43" s="225" t="s">
        <v>269</v>
      </c>
      <c r="U43" s="224" t="s">
        <v>269</v>
      </c>
      <c r="V43" s="225" t="s">
        <v>269</v>
      </c>
      <c r="W43" s="224" t="s">
        <v>269</v>
      </c>
      <c r="X43" s="225" t="s">
        <v>269</v>
      </c>
      <c r="Y43" s="224" t="s">
        <v>269</v>
      </c>
      <c r="Z43" s="225" t="s">
        <v>269</v>
      </c>
      <c r="AA43" s="224" t="s">
        <v>269</v>
      </c>
      <c r="AB43" s="225" t="s">
        <v>269</v>
      </c>
      <c r="AC43" s="224" t="s">
        <v>269</v>
      </c>
      <c r="AD43" s="225" t="s">
        <v>269</v>
      </c>
      <c r="AE43" s="224" t="s">
        <v>269</v>
      </c>
      <c r="AF43" s="225" t="s">
        <v>269</v>
      </c>
      <c r="AG43" s="224" t="s">
        <v>269</v>
      </c>
      <c r="AH43" s="225" t="s">
        <v>269</v>
      </c>
      <c r="AI43" s="224" t="s">
        <v>269</v>
      </c>
      <c r="AJ43" s="225" t="s">
        <v>269</v>
      </c>
      <c r="AK43" s="224" t="s">
        <v>269</v>
      </c>
      <c r="AL43" s="225" t="s">
        <v>269</v>
      </c>
      <c r="AM43" s="224" t="s">
        <v>269</v>
      </c>
      <c r="AN43" s="225" t="s">
        <v>269</v>
      </c>
      <c r="AO43" s="224" t="s">
        <v>269</v>
      </c>
      <c r="AP43" s="225" t="s">
        <v>269</v>
      </c>
      <c r="AQ43" s="224" t="s">
        <v>269</v>
      </c>
      <c r="AR43" s="316"/>
    </row>
    <row r="44" spans="1:44" ht="34.9" hidden="1" customHeight="1" x14ac:dyDescent="0.3">
      <c r="A44" s="354"/>
      <c r="B44" s="355"/>
      <c r="C44" s="356"/>
      <c r="D44" s="231" t="s">
        <v>264</v>
      </c>
      <c r="E44" s="155"/>
      <c r="F44" s="155"/>
      <c r="G44" s="156"/>
      <c r="H44" s="155"/>
      <c r="I44" s="155"/>
      <c r="J44" s="157"/>
      <c r="K44" s="155"/>
      <c r="L44" s="155"/>
      <c r="M44" s="157"/>
      <c r="N44" s="155"/>
      <c r="O44" s="155"/>
      <c r="P44" s="158"/>
      <c r="Q44" s="155"/>
      <c r="R44" s="155"/>
      <c r="S44" s="157"/>
      <c r="T44" s="155"/>
      <c r="U44" s="155"/>
      <c r="V44" s="157"/>
      <c r="W44" s="155"/>
      <c r="X44" s="155"/>
      <c r="Y44" s="157"/>
      <c r="Z44" s="155"/>
      <c r="AA44" s="157"/>
      <c r="AB44" s="158"/>
      <c r="AC44" s="155"/>
      <c r="AD44" s="159"/>
      <c r="AE44" s="158"/>
      <c r="AF44" s="155"/>
      <c r="AG44" s="159"/>
      <c r="AH44" s="158"/>
      <c r="AI44" s="155"/>
      <c r="AJ44" s="159"/>
      <c r="AK44" s="158"/>
      <c r="AL44" s="155"/>
      <c r="AM44" s="159"/>
      <c r="AN44" s="158"/>
      <c r="AO44" s="160"/>
      <c r="AP44" s="155"/>
      <c r="AQ44" s="158"/>
      <c r="AR44" s="331"/>
    </row>
    <row r="45" spans="1:44" ht="24.75" customHeight="1" x14ac:dyDescent="0.3">
      <c r="A45" s="332" t="s">
        <v>278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4"/>
    </row>
    <row r="46" spans="1:44" ht="22.55" customHeight="1" x14ac:dyDescent="0.3">
      <c r="A46" s="335" t="s">
        <v>6</v>
      </c>
      <c r="B46" s="340" t="s">
        <v>282</v>
      </c>
      <c r="C46" s="340" t="s">
        <v>283</v>
      </c>
      <c r="D46" s="165" t="s">
        <v>41</v>
      </c>
      <c r="E46" s="163">
        <f>E47+E48</f>
        <v>355</v>
      </c>
      <c r="F46" s="163">
        <f>F47+F48</f>
        <v>31.7</v>
      </c>
      <c r="G46" s="227">
        <f>F46/E46</f>
        <v>8.9295774647887322E-2</v>
      </c>
      <c r="H46" s="163">
        <f>H47+H48</f>
        <v>0</v>
      </c>
      <c r="I46" s="163">
        <f>I47+I48</f>
        <v>0</v>
      </c>
      <c r="J46" s="227" t="e">
        <f>I46/H46%</f>
        <v>#DIV/0!</v>
      </c>
      <c r="K46" s="163">
        <f>K47+K48</f>
        <v>31.7</v>
      </c>
      <c r="L46" s="163">
        <f>L47+L48</f>
        <v>31.7</v>
      </c>
      <c r="M46" s="227">
        <f>L46/K46</f>
        <v>1</v>
      </c>
      <c r="N46" s="163">
        <f>N47+N48</f>
        <v>0</v>
      </c>
      <c r="O46" s="163">
        <f>O47+O48</f>
        <v>0</v>
      </c>
      <c r="P46" s="227" t="e">
        <f>O46/N46%</f>
        <v>#DIV/0!</v>
      </c>
      <c r="Q46" s="163">
        <f>Q47+Q48</f>
        <v>0</v>
      </c>
      <c r="R46" s="163">
        <f>R47+R48</f>
        <v>0</v>
      </c>
      <c r="S46" s="227" t="e">
        <f>R46/Q46%</f>
        <v>#DIV/0!</v>
      </c>
      <c r="T46" s="163">
        <f>T47+T48</f>
        <v>0</v>
      </c>
      <c r="U46" s="163">
        <f>U47+U48</f>
        <v>0</v>
      </c>
      <c r="V46" s="227" t="e">
        <f>U46/T46%</f>
        <v>#DIV/0!</v>
      </c>
      <c r="W46" s="163">
        <f>W47+W48</f>
        <v>0</v>
      </c>
      <c r="X46" s="163">
        <f>X47+X48</f>
        <v>0</v>
      </c>
      <c r="Y46" s="227" t="e">
        <f>X46/W46%</f>
        <v>#DIV/0!</v>
      </c>
      <c r="Z46" s="163">
        <f>Z47+Z48</f>
        <v>0</v>
      </c>
      <c r="AA46" s="163">
        <f>AA47+AA48</f>
        <v>0</v>
      </c>
      <c r="AB46" s="227" t="e">
        <f>AA46/Z46%</f>
        <v>#DIV/0!</v>
      </c>
      <c r="AC46" s="163">
        <f>AC47+AC48</f>
        <v>70</v>
      </c>
      <c r="AD46" s="163">
        <f>AD47+AD48</f>
        <v>0</v>
      </c>
      <c r="AE46" s="227">
        <f>AD46/AC46%</f>
        <v>0</v>
      </c>
      <c r="AF46" s="163">
        <f>AF47+AF48</f>
        <v>95</v>
      </c>
      <c r="AG46" s="163">
        <f>AG47+AG48</f>
        <v>0</v>
      </c>
      <c r="AH46" s="227">
        <f>AG46/AF46%</f>
        <v>0</v>
      </c>
      <c r="AI46" s="163">
        <f>AI47+AI48</f>
        <v>115</v>
      </c>
      <c r="AJ46" s="163">
        <f>AJ47+AJ48</f>
        <v>0</v>
      </c>
      <c r="AK46" s="227">
        <f>AJ46/AI46%</f>
        <v>0</v>
      </c>
      <c r="AL46" s="163">
        <f>AL47+AL48</f>
        <v>43.3</v>
      </c>
      <c r="AM46" s="163">
        <f>AM47+AM48</f>
        <v>0</v>
      </c>
      <c r="AN46" s="227">
        <f>AM46/AL46%</f>
        <v>0</v>
      </c>
      <c r="AO46" s="163">
        <f>AO47+AO48</f>
        <v>0</v>
      </c>
      <c r="AP46" s="163">
        <f>AP47+AP48</f>
        <v>0</v>
      </c>
      <c r="AQ46" s="227" t="e">
        <f>AP46/AO46%</f>
        <v>#DIV/0!</v>
      </c>
      <c r="AR46" s="346" t="s">
        <v>315</v>
      </c>
    </row>
    <row r="47" spans="1:44" ht="35.4" customHeight="1" x14ac:dyDescent="0.3">
      <c r="A47" s="336"/>
      <c r="B47" s="341"/>
      <c r="C47" s="341"/>
      <c r="D47" s="229" t="s">
        <v>2</v>
      </c>
      <c r="E47" s="153">
        <f t="shared" ref="E47:F48" si="8">H47+K47+N47+Q47+T47+W47+Z47+AC47+AF47+AI47+AL47+AO47</f>
        <v>0</v>
      </c>
      <c r="F47" s="153">
        <f t="shared" si="8"/>
        <v>0</v>
      </c>
      <c r="G47" s="265" t="e">
        <f t="shared" ref="G47:G48" si="9">F47/E47</f>
        <v>#DIV/0!</v>
      </c>
      <c r="H47" s="175">
        <v>0</v>
      </c>
      <c r="I47" s="175">
        <v>0</v>
      </c>
      <c r="J47" s="232" t="e">
        <f t="shared" ref="J47" si="10">I47/H47%</f>
        <v>#DIV/0!</v>
      </c>
      <c r="K47" s="175">
        <v>0</v>
      </c>
      <c r="L47" s="175">
        <v>0</v>
      </c>
      <c r="M47" s="265" t="e">
        <f t="shared" ref="M47:M48" si="11">L47/K47</f>
        <v>#DIV/0!</v>
      </c>
      <c r="N47" s="175">
        <v>0</v>
      </c>
      <c r="O47" s="175">
        <v>0</v>
      </c>
      <c r="P47" s="232" t="e">
        <f t="shared" ref="P47" si="12">O47/N47%</f>
        <v>#DIV/0!</v>
      </c>
      <c r="Q47" s="175">
        <v>0</v>
      </c>
      <c r="R47" s="175">
        <v>0</v>
      </c>
      <c r="S47" s="232" t="e">
        <f t="shared" ref="S47" si="13">R47/Q47%</f>
        <v>#DIV/0!</v>
      </c>
      <c r="T47" s="175">
        <v>0</v>
      </c>
      <c r="U47" s="175">
        <v>0</v>
      </c>
      <c r="V47" s="232" t="e">
        <f t="shared" ref="V47" si="14">U47/T47%</f>
        <v>#DIV/0!</v>
      </c>
      <c r="W47" s="175">
        <v>0</v>
      </c>
      <c r="X47" s="175">
        <v>0</v>
      </c>
      <c r="Y47" s="232" t="e">
        <f t="shared" ref="Y47" si="15">X47/W47%</f>
        <v>#DIV/0!</v>
      </c>
      <c r="Z47" s="175">
        <v>0</v>
      </c>
      <c r="AA47" s="175">
        <v>0</v>
      </c>
      <c r="AB47" s="232" t="e">
        <f t="shared" ref="AB47" si="16">AA47/Z47%</f>
        <v>#DIV/0!</v>
      </c>
      <c r="AC47" s="175">
        <v>0</v>
      </c>
      <c r="AD47" s="175">
        <v>0</v>
      </c>
      <c r="AE47" s="232" t="e">
        <f t="shared" ref="AE47" si="17">AD47/AC47%</f>
        <v>#DIV/0!</v>
      </c>
      <c r="AF47" s="175">
        <v>0</v>
      </c>
      <c r="AG47" s="175">
        <v>0</v>
      </c>
      <c r="AH47" s="232" t="e">
        <f t="shared" ref="AH47" si="18">AG47/AF47%</f>
        <v>#DIV/0!</v>
      </c>
      <c r="AI47" s="175">
        <v>0</v>
      </c>
      <c r="AJ47" s="175">
        <v>0</v>
      </c>
      <c r="AK47" s="232" t="e">
        <f t="shared" ref="AK47" si="19">AJ47/AI47%</f>
        <v>#DIV/0!</v>
      </c>
      <c r="AL47" s="175">
        <v>0</v>
      </c>
      <c r="AM47" s="175">
        <v>0</v>
      </c>
      <c r="AN47" s="232" t="e">
        <f t="shared" ref="AN47" si="20">AM47/AL47%</f>
        <v>#DIV/0!</v>
      </c>
      <c r="AO47" s="175">
        <v>0</v>
      </c>
      <c r="AP47" s="175">
        <v>0</v>
      </c>
      <c r="AQ47" s="232" t="e">
        <f t="shared" ref="AQ47" si="21">AP47/AO47%</f>
        <v>#DIV/0!</v>
      </c>
      <c r="AR47" s="347"/>
    </row>
    <row r="48" spans="1:44" ht="22.55" customHeight="1" x14ac:dyDescent="0.3">
      <c r="A48" s="336"/>
      <c r="B48" s="341"/>
      <c r="C48" s="341"/>
      <c r="D48" s="230" t="s">
        <v>43</v>
      </c>
      <c r="E48" s="153">
        <f>H48+K48+N48+Q48+T48+W48+Z48+AC48+AF48+AI48+AL48+AO48</f>
        <v>355</v>
      </c>
      <c r="F48" s="153">
        <f t="shared" si="8"/>
        <v>31.7</v>
      </c>
      <c r="G48" s="265">
        <f t="shared" si="9"/>
        <v>8.9295774647887322E-2</v>
      </c>
      <c r="H48" s="183">
        <v>0</v>
      </c>
      <c r="I48" s="183">
        <v>0</v>
      </c>
      <c r="J48" s="232" t="e">
        <f>I48/H48%</f>
        <v>#DIV/0!</v>
      </c>
      <c r="K48" s="183">
        <v>31.7</v>
      </c>
      <c r="L48" s="183">
        <v>31.7</v>
      </c>
      <c r="M48" s="265">
        <f t="shared" si="11"/>
        <v>1</v>
      </c>
      <c r="N48" s="183"/>
      <c r="O48" s="183"/>
      <c r="P48" s="232" t="e">
        <f>O48/N48%</f>
        <v>#DIV/0!</v>
      </c>
      <c r="Q48" s="183">
        <v>0</v>
      </c>
      <c r="R48" s="183"/>
      <c r="S48" s="232" t="e">
        <f>R48/Q48%</f>
        <v>#DIV/0!</v>
      </c>
      <c r="T48" s="183">
        <v>0</v>
      </c>
      <c r="U48" s="183"/>
      <c r="V48" s="232" t="e">
        <f>U48/T48%</f>
        <v>#DIV/0!</v>
      </c>
      <c r="W48" s="183">
        <v>0</v>
      </c>
      <c r="X48" s="183"/>
      <c r="Y48" s="232" t="e">
        <f>X48/W48%</f>
        <v>#DIV/0!</v>
      </c>
      <c r="Z48" s="183"/>
      <c r="AA48" s="183"/>
      <c r="AB48" s="232" t="e">
        <f>AA48/Z48%</f>
        <v>#DIV/0!</v>
      </c>
      <c r="AC48" s="183">
        <v>70</v>
      </c>
      <c r="AD48" s="183"/>
      <c r="AE48" s="232">
        <f>AD48/AC48%</f>
        <v>0</v>
      </c>
      <c r="AF48" s="183">
        <v>95</v>
      </c>
      <c r="AG48" s="183"/>
      <c r="AH48" s="232">
        <f>AG48/AF48%</f>
        <v>0</v>
      </c>
      <c r="AI48" s="183">
        <f>50+50+15</f>
        <v>115</v>
      </c>
      <c r="AJ48" s="183"/>
      <c r="AK48" s="232">
        <f>AJ48/AI48%</f>
        <v>0</v>
      </c>
      <c r="AL48" s="183">
        <f>50-6.7</f>
        <v>43.3</v>
      </c>
      <c r="AM48" s="183"/>
      <c r="AN48" s="232">
        <f>AM48/AL48%</f>
        <v>0</v>
      </c>
      <c r="AO48" s="183"/>
      <c r="AP48" s="183"/>
      <c r="AQ48" s="232" t="e">
        <f>AP48/AO48%</f>
        <v>#DIV/0!</v>
      </c>
      <c r="AR48" s="347"/>
    </row>
    <row r="49" spans="1:44" ht="38.5" hidden="1" customHeight="1" x14ac:dyDescent="0.3">
      <c r="A49" s="336"/>
      <c r="B49" s="341"/>
      <c r="C49" s="341"/>
      <c r="D49" s="231" t="s">
        <v>264</v>
      </c>
      <c r="E49" s="191"/>
      <c r="F49" s="191"/>
      <c r="G49" s="181"/>
      <c r="H49" s="191"/>
      <c r="I49" s="191"/>
      <c r="J49" s="190"/>
      <c r="K49" s="191"/>
      <c r="L49" s="191"/>
      <c r="M49" s="190"/>
      <c r="N49" s="191"/>
      <c r="O49" s="191"/>
      <c r="P49" s="190"/>
      <c r="Q49" s="191"/>
      <c r="R49" s="191"/>
      <c r="S49" s="190"/>
      <c r="T49" s="191"/>
      <c r="U49" s="191"/>
      <c r="V49" s="190"/>
      <c r="W49" s="191"/>
      <c r="X49" s="191"/>
      <c r="Y49" s="190"/>
      <c r="Z49" s="191"/>
      <c r="AA49" s="191"/>
      <c r="AB49" s="190"/>
      <c r="AC49" s="191"/>
      <c r="AD49" s="191"/>
      <c r="AE49" s="190"/>
      <c r="AF49" s="191"/>
      <c r="AG49" s="191"/>
      <c r="AH49" s="190"/>
      <c r="AI49" s="191"/>
      <c r="AJ49" s="191"/>
      <c r="AK49" s="190"/>
      <c r="AL49" s="191"/>
      <c r="AM49" s="191"/>
      <c r="AN49" s="190"/>
      <c r="AO49" s="191"/>
      <c r="AP49" s="191"/>
      <c r="AQ49" s="190"/>
      <c r="AR49" s="347"/>
    </row>
    <row r="50" spans="1:44" ht="53.25" hidden="1" customHeight="1" x14ac:dyDescent="0.3">
      <c r="A50" s="269"/>
      <c r="B50" s="270"/>
      <c r="C50" s="270"/>
      <c r="D50" s="231" t="s">
        <v>264</v>
      </c>
      <c r="E50" s="155"/>
      <c r="F50" s="155"/>
      <c r="G50" s="181"/>
      <c r="H50" s="191"/>
      <c r="I50" s="191"/>
      <c r="J50" s="190"/>
      <c r="K50" s="191"/>
      <c r="L50" s="191"/>
      <c r="M50" s="190"/>
      <c r="N50" s="191"/>
      <c r="O50" s="191"/>
      <c r="P50" s="190"/>
      <c r="Q50" s="191"/>
      <c r="R50" s="191"/>
      <c r="S50" s="190"/>
      <c r="T50" s="191"/>
      <c r="U50" s="191"/>
      <c r="V50" s="190"/>
      <c r="W50" s="191"/>
      <c r="X50" s="191"/>
      <c r="Y50" s="190"/>
      <c r="Z50" s="191"/>
      <c r="AA50" s="191"/>
      <c r="AB50" s="190"/>
      <c r="AC50" s="191"/>
      <c r="AD50" s="191"/>
      <c r="AE50" s="190"/>
      <c r="AF50" s="191"/>
      <c r="AG50" s="191"/>
      <c r="AH50" s="190"/>
      <c r="AI50" s="191"/>
      <c r="AJ50" s="191"/>
      <c r="AK50" s="190"/>
      <c r="AL50" s="191"/>
      <c r="AM50" s="191"/>
      <c r="AN50" s="190"/>
      <c r="AO50" s="191"/>
      <c r="AP50" s="191"/>
      <c r="AQ50" s="190"/>
      <c r="AR50" s="271"/>
    </row>
    <row r="51" spans="1:44" ht="21" customHeight="1" x14ac:dyDescent="0.3">
      <c r="A51" s="335"/>
      <c r="B51" s="337" t="s">
        <v>266</v>
      </c>
      <c r="C51" s="340"/>
      <c r="D51" s="165" t="s">
        <v>41</v>
      </c>
      <c r="E51" s="163">
        <f>E52+E53</f>
        <v>355</v>
      </c>
      <c r="F51" s="163">
        <f>F52+F53</f>
        <v>31.7</v>
      </c>
      <c r="G51" s="227">
        <f>F51/E51</f>
        <v>8.9295774647887322E-2</v>
      </c>
      <c r="H51" s="163">
        <f>H52+H53</f>
        <v>0</v>
      </c>
      <c r="I51" s="163">
        <f>I52+I53</f>
        <v>0</v>
      </c>
      <c r="J51" s="227" t="e">
        <f>I51/H51%</f>
        <v>#DIV/0!</v>
      </c>
      <c r="K51" s="163">
        <f>K52+K53</f>
        <v>31.7</v>
      </c>
      <c r="L51" s="163">
        <f>L52+L53</f>
        <v>31.7</v>
      </c>
      <c r="M51" s="227">
        <f>L51/K51</f>
        <v>1</v>
      </c>
      <c r="N51" s="163">
        <f>N52+N53</f>
        <v>0</v>
      </c>
      <c r="O51" s="163">
        <f>O52+O53</f>
        <v>0</v>
      </c>
      <c r="P51" s="227" t="e">
        <f>O51/N51%</f>
        <v>#DIV/0!</v>
      </c>
      <c r="Q51" s="163">
        <f>Q52+Q53</f>
        <v>0</v>
      </c>
      <c r="R51" s="163">
        <f>R52+R53</f>
        <v>0</v>
      </c>
      <c r="S51" s="227" t="e">
        <f>R51/Q51%</f>
        <v>#DIV/0!</v>
      </c>
      <c r="T51" s="163">
        <f>T52+T53</f>
        <v>0</v>
      </c>
      <c r="U51" s="163">
        <f>U52+U53</f>
        <v>0</v>
      </c>
      <c r="V51" s="227" t="e">
        <f>U51/T51%</f>
        <v>#DIV/0!</v>
      </c>
      <c r="W51" s="163">
        <f>W52+W53</f>
        <v>0</v>
      </c>
      <c r="X51" s="163">
        <f>X52+X53</f>
        <v>0</v>
      </c>
      <c r="Y51" s="227" t="e">
        <f>X51/W51%</f>
        <v>#DIV/0!</v>
      </c>
      <c r="Z51" s="163">
        <f>Z52+Z53</f>
        <v>0</v>
      </c>
      <c r="AA51" s="163">
        <f>AA52+AA53</f>
        <v>0</v>
      </c>
      <c r="AB51" s="227" t="e">
        <f>AA51/Z51%</f>
        <v>#DIV/0!</v>
      </c>
      <c r="AC51" s="163">
        <f>AC52+AC53</f>
        <v>70</v>
      </c>
      <c r="AD51" s="163">
        <f>AD52+AD53</f>
        <v>0</v>
      </c>
      <c r="AE51" s="227">
        <f>AD51/AC51%</f>
        <v>0</v>
      </c>
      <c r="AF51" s="163">
        <f>AF52+AF53</f>
        <v>95</v>
      </c>
      <c r="AG51" s="163">
        <f>AG52+AG53</f>
        <v>0</v>
      </c>
      <c r="AH51" s="227">
        <f>AG51/AF51%</f>
        <v>0</v>
      </c>
      <c r="AI51" s="163">
        <f>AI52+AI53</f>
        <v>115</v>
      </c>
      <c r="AJ51" s="163">
        <f>AJ52+AJ53</f>
        <v>0</v>
      </c>
      <c r="AK51" s="227">
        <f>AJ51/AI51%</f>
        <v>0</v>
      </c>
      <c r="AL51" s="163">
        <f>AL52+AL53</f>
        <v>43.3</v>
      </c>
      <c r="AM51" s="163">
        <f>AM52+AM53</f>
        <v>0</v>
      </c>
      <c r="AN51" s="227">
        <f>AM51/AL51%</f>
        <v>0</v>
      </c>
      <c r="AO51" s="163">
        <f>AO52+AO53</f>
        <v>0</v>
      </c>
      <c r="AP51" s="163">
        <f>AP52+AP53</f>
        <v>0</v>
      </c>
      <c r="AQ51" s="227" t="e">
        <f>AP51/AO51%</f>
        <v>#DIV/0!</v>
      </c>
      <c r="AR51" s="315"/>
    </row>
    <row r="52" spans="1:44" ht="33.049999999999997" customHeight="1" x14ac:dyDescent="0.3">
      <c r="A52" s="336"/>
      <c r="B52" s="338"/>
      <c r="C52" s="341"/>
      <c r="D52" s="229" t="s">
        <v>2</v>
      </c>
      <c r="E52" s="153">
        <f t="shared" ref="E52:F53" si="22">E47</f>
        <v>0</v>
      </c>
      <c r="F52" s="153">
        <f t="shared" si="22"/>
        <v>0</v>
      </c>
      <c r="G52" s="265" t="e">
        <f t="shared" ref="G52:G53" si="23">F52/E52</f>
        <v>#DIV/0!</v>
      </c>
      <c r="H52" s="153">
        <f>H47</f>
        <v>0</v>
      </c>
      <c r="I52" s="153">
        <f>I47</f>
        <v>0</v>
      </c>
      <c r="J52" s="265" t="e">
        <f t="shared" ref="J52:J53" si="24">I52/H52</f>
        <v>#DIV/0!</v>
      </c>
      <c r="K52" s="153">
        <f t="shared" ref="K52:L53" si="25">K47</f>
        <v>0</v>
      </c>
      <c r="L52" s="153">
        <f t="shared" si="25"/>
        <v>0</v>
      </c>
      <c r="M52" s="265" t="e">
        <f t="shared" ref="M52:M53" si="26">L52/K52</f>
        <v>#DIV/0!</v>
      </c>
      <c r="N52" s="153">
        <f t="shared" ref="N52:O53" si="27">N47</f>
        <v>0</v>
      </c>
      <c r="O52" s="153">
        <f t="shared" si="27"/>
        <v>0</v>
      </c>
      <c r="P52" s="265" t="e">
        <f t="shared" ref="P52:P53" si="28">O52/N52</f>
        <v>#DIV/0!</v>
      </c>
      <c r="Q52" s="153">
        <f t="shared" ref="Q52:R53" si="29">Q47</f>
        <v>0</v>
      </c>
      <c r="R52" s="153">
        <f t="shared" si="29"/>
        <v>0</v>
      </c>
      <c r="S52" s="265" t="e">
        <f t="shared" ref="S52:S53" si="30">R52/Q52</f>
        <v>#DIV/0!</v>
      </c>
      <c r="T52" s="153">
        <f t="shared" ref="T52:U53" si="31">T47</f>
        <v>0</v>
      </c>
      <c r="U52" s="153">
        <f t="shared" si="31"/>
        <v>0</v>
      </c>
      <c r="V52" s="265" t="e">
        <f t="shared" ref="V52:V53" si="32">U52/T52</f>
        <v>#DIV/0!</v>
      </c>
      <c r="W52" s="153">
        <f t="shared" ref="W52:X53" si="33">W47</f>
        <v>0</v>
      </c>
      <c r="X52" s="153">
        <f t="shared" si="33"/>
        <v>0</v>
      </c>
      <c r="Y52" s="265" t="e">
        <f t="shared" ref="Y52:Y53" si="34">X52/W52</f>
        <v>#DIV/0!</v>
      </c>
      <c r="Z52" s="153">
        <f t="shared" ref="Z52:AA53" si="35">Z47</f>
        <v>0</v>
      </c>
      <c r="AA52" s="153">
        <f t="shared" si="35"/>
        <v>0</v>
      </c>
      <c r="AB52" s="265" t="e">
        <f t="shared" ref="AB52:AB53" si="36">AA52/Z52</f>
        <v>#DIV/0!</v>
      </c>
      <c r="AC52" s="153">
        <f t="shared" ref="AC52:AD53" si="37">AC47</f>
        <v>0</v>
      </c>
      <c r="AD52" s="153">
        <f t="shared" si="37"/>
        <v>0</v>
      </c>
      <c r="AE52" s="265" t="e">
        <f t="shared" ref="AE52:AE53" si="38">AD52/AC52</f>
        <v>#DIV/0!</v>
      </c>
      <c r="AF52" s="153">
        <f t="shared" ref="AF52:AG53" si="39">AF47</f>
        <v>0</v>
      </c>
      <c r="AG52" s="153">
        <f t="shared" si="39"/>
        <v>0</v>
      </c>
      <c r="AH52" s="265" t="e">
        <f t="shared" ref="AH52:AH53" si="40">AG52/AF52</f>
        <v>#DIV/0!</v>
      </c>
      <c r="AI52" s="153">
        <f t="shared" ref="AI52:AJ53" si="41">AI47</f>
        <v>0</v>
      </c>
      <c r="AJ52" s="153">
        <f t="shared" si="41"/>
        <v>0</v>
      </c>
      <c r="AK52" s="265" t="e">
        <f t="shared" ref="AK52:AK53" si="42">AJ52/AI52</f>
        <v>#DIV/0!</v>
      </c>
      <c r="AL52" s="153">
        <f t="shared" ref="AL52:AM53" si="43">AL47</f>
        <v>0</v>
      </c>
      <c r="AM52" s="153">
        <f t="shared" si="43"/>
        <v>0</v>
      </c>
      <c r="AN52" s="265" t="e">
        <f t="shared" ref="AN52:AN53" si="44">AM52/AL52</f>
        <v>#DIV/0!</v>
      </c>
      <c r="AO52" s="153">
        <f t="shared" ref="AO52:AP53" si="45">AO47</f>
        <v>0</v>
      </c>
      <c r="AP52" s="153">
        <f t="shared" si="45"/>
        <v>0</v>
      </c>
      <c r="AQ52" s="265" t="e">
        <f t="shared" ref="AQ52:AQ53" si="46">AP52/AO52</f>
        <v>#DIV/0!</v>
      </c>
      <c r="AR52" s="316"/>
    </row>
    <row r="53" spans="1:44" ht="28.5" customHeight="1" x14ac:dyDescent="0.3">
      <c r="A53" s="336"/>
      <c r="B53" s="338"/>
      <c r="C53" s="341"/>
      <c r="D53" s="230" t="s">
        <v>43</v>
      </c>
      <c r="E53" s="153">
        <f t="shared" si="22"/>
        <v>355</v>
      </c>
      <c r="F53" s="153">
        <f t="shared" si="22"/>
        <v>31.7</v>
      </c>
      <c r="G53" s="265">
        <f t="shared" si="23"/>
        <v>8.9295774647887322E-2</v>
      </c>
      <c r="H53" s="153">
        <f t="shared" ref="H53:I53" si="47">H48</f>
        <v>0</v>
      </c>
      <c r="I53" s="153">
        <f t="shared" si="47"/>
        <v>0</v>
      </c>
      <c r="J53" s="265" t="e">
        <f t="shared" si="24"/>
        <v>#DIV/0!</v>
      </c>
      <c r="K53" s="153">
        <f t="shared" si="25"/>
        <v>31.7</v>
      </c>
      <c r="L53" s="153">
        <f t="shared" si="25"/>
        <v>31.7</v>
      </c>
      <c r="M53" s="265">
        <f t="shared" si="26"/>
        <v>1</v>
      </c>
      <c r="N53" s="153">
        <f t="shared" si="27"/>
        <v>0</v>
      </c>
      <c r="O53" s="153">
        <f t="shared" si="27"/>
        <v>0</v>
      </c>
      <c r="P53" s="265" t="e">
        <f t="shared" si="28"/>
        <v>#DIV/0!</v>
      </c>
      <c r="Q53" s="153">
        <f t="shared" si="29"/>
        <v>0</v>
      </c>
      <c r="R53" s="153">
        <f t="shared" si="29"/>
        <v>0</v>
      </c>
      <c r="S53" s="265" t="e">
        <f t="shared" si="30"/>
        <v>#DIV/0!</v>
      </c>
      <c r="T53" s="153">
        <f t="shared" si="31"/>
        <v>0</v>
      </c>
      <c r="U53" s="153">
        <f t="shared" si="31"/>
        <v>0</v>
      </c>
      <c r="V53" s="265" t="e">
        <f t="shared" si="32"/>
        <v>#DIV/0!</v>
      </c>
      <c r="W53" s="153">
        <f t="shared" si="33"/>
        <v>0</v>
      </c>
      <c r="X53" s="153">
        <f t="shared" si="33"/>
        <v>0</v>
      </c>
      <c r="Y53" s="265" t="e">
        <f t="shared" si="34"/>
        <v>#DIV/0!</v>
      </c>
      <c r="Z53" s="153">
        <f t="shared" si="35"/>
        <v>0</v>
      </c>
      <c r="AA53" s="153">
        <f t="shared" si="35"/>
        <v>0</v>
      </c>
      <c r="AB53" s="265" t="e">
        <f t="shared" si="36"/>
        <v>#DIV/0!</v>
      </c>
      <c r="AC53" s="153">
        <f t="shared" si="37"/>
        <v>70</v>
      </c>
      <c r="AD53" s="153">
        <f t="shared" si="37"/>
        <v>0</v>
      </c>
      <c r="AE53" s="265">
        <f t="shared" si="38"/>
        <v>0</v>
      </c>
      <c r="AF53" s="153">
        <f t="shared" si="39"/>
        <v>95</v>
      </c>
      <c r="AG53" s="153">
        <f t="shared" si="39"/>
        <v>0</v>
      </c>
      <c r="AH53" s="265">
        <f t="shared" si="40"/>
        <v>0</v>
      </c>
      <c r="AI53" s="153">
        <f t="shared" si="41"/>
        <v>115</v>
      </c>
      <c r="AJ53" s="153">
        <f t="shared" si="41"/>
        <v>0</v>
      </c>
      <c r="AK53" s="265">
        <f t="shared" si="42"/>
        <v>0</v>
      </c>
      <c r="AL53" s="153">
        <f t="shared" si="43"/>
        <v>43.3</v>
      </c>
      <c r="AM53" s="153">
        <f t="shared" si="43"/>
        <v>0</v>
      </c>
      <c r="AN53" s="265">
        <f t="shared" si="44"/>
        <v>0</v>
      </c>
      <c r="AO53" s="153">
        <f t="shared" si="45"/>
        <v>0</v>
      </c>
      <c r="AP53" s="153">
        <f t="shared" si="45"/>
        <v>0</v>
      </c>
      <c r="AQ53" s="265" t="e">
        <f t="shared" si="46"/>
        <v>#DIV/0!</v>
      </c>
      <c r="AR53" s="316"/>
    </row>
    <row r="54" spans="1:44" ht="29" hidden="1" customHeight="1" x14ac:dyDescent="0.3">
      <c r="A54" s="336"/>
      <c r="B54" s="339"/>
      <c r="C54" s="341"/>
      <c r="D54" s="231" t="s">
        <v>264</v>
      </c>
      <c r="E54" s="191"/>
      <c r="F54" s="191"/>
      <c r="G54" s="181"/>
      <c r="H54" s="191"/>
      <c r="I54" s="191"/>
      <c r="J54" s="190"/>
      <c r="K54" s="191"/>
      <c r="L54" s="191"/>
      <c r="M54" s="190"/>
      <c r="N54" s="191"/>
      <c r="O54" s="191"/>
      <c r="P54" s="190"/>
      <c r="Q54" s="191"/>
      <c r="R54" s="191"/>
      <c r="S54" s="190"/>
      <c r="T54" s="191"/>
      <c r="U54" s="198"/>
      <c r="V54" s="190"/>
      <c r="W54" s="191"/>
      <c r="X54" s="191"/>
      <c r="Y54" s="190"/>
      <c r="Z54" s="191"/>
      <c r="AA54" s="235"/>
      <c r="AB54" s="236"/>
      <c r="AC54" s="191"/>
      <c r="AD54" s="235"/>
      <c r="AE54" s="236"/>
      <c r="AF54" s="191"/>
      <c r="AG54" s="234"/>
      <c r="AH54" s="190"/>
      <c r="AI54" s="191"/>
      <c r="AJ54" s="234"/>
      <c r="AK54" s="190"/>
      <c r="AL54" s="191"/>
      <c r="AM54" s="234"/>
      <c r="AN54" s="190"/>
      <c r="AO54" s="190"/>
      <c r="AP54" s="234"/>
      <c r="AQ54" s="190"/>
      <c r="AR54" s="316"/>
    </row>
    <row r="55" spans="1:44" ht="34.450000000000003" customHeight="1" x14ac:dyDescent="0.3">
      <c r="A55" s="332" t="s">
        <v>279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333"/>
      <c r="AQ55" s="333"/>
      <c r="AR55" s="334"/>
    </row>
    <row r="56" spans="1:44" ht="22.55" customHeight="1" x14ac:dyDescent="0.3">
      <c r="A56" s="342" t="s">
        <v>16</v>
      </c>
      <c r="B56" s="344" t="s">
        <v>285</v>
      </c>
      <c r="C56" s="340" t="s">
        <v>286</v>
      </c>
      <c r="D56" s="126" t="s">
        <v>41</v>
      </c>
      <c r="E56" s="162">
        <f>SUM(E57:E58)</f>
        <v>49813.600000000006</v>
      </c>
      <c r="F56" s="162">
        <f>SUM(F57:F58)</f>
        <v>25598.1</v>
      </c>
      <c r="G56" s="227">
        <f>F56/E56</f>
        <v>0.51387773620055555</v>
      </c>
      <c r="H56" s="257" t="s">
        <v>269</v>
      </c>
      <c r="I56" s="258" t="s">
        <v>269</v>
      </c>
      <c r="J56" s="257" t="s">
        <v>269</v>
      </c>
      <c r="K56" s="258" t="s">
        <v>269</v>
      </c>
      <c r="L56" s="257" t="s">
        <v>269</v>
      </c>
      <c r="M56" s="258" t="s">
        <v>269</v>
      </c>
      <c r="N56" s="257" t="s">
        <v>269</v>
      </c>
      <c r="O56" s="258" t="s">
        <v>269</v>
      </c>
      <c r="P56" s="257" t="s">
        <v>269</v>
      </c>
      <c r="Q56" s="258" t="s">
        <v>269</v>
      </c>
      <c r="R56" s="257" t="s">
        <v>269</v>
      </c>
      <c r="S56" s="258" t="s">
        <v>269</v>
      </c>
      <c r="T56" s="257" t="s">
        <v>269</v>
      </c>
      <c r="U56" s="258" t="s">
        <v>269</v>
      </c>
      <c r="V56" s="257" t="s">
        <v>269</v>
      </c>
      <c r="W56" s="258" t="s">
        <v>269</v>
      </c>
      <c r="X56" s="257" t="s">
        <v>269</v>
      </c>
      <c r="Y56" s="258" t="s">
        <v>269</v>
      </c>
      <c r="Z56" s="257" t="s">
        <v>269</v>
      </c>
      <c r="AA56" s="258" t="s">
        <v>269</v>
      </c>
      <c r="AB56" s="257" t="s">
        <v>269</v>
      </c>
      <c r="AC56" s="258" t="s">
        <v>269</v>
      </c>
      <c r="AD56" s="257" t="s">
        <v>269</v>
      </c>
      <c r="AE56" s="258" t="s">
        <v>269</v>
      </c>
      <c r="AF56" s="257" t="s">
        <v>269</v>
      </c>
      <c r="AG56" s="258" t="s">
        <v>269</v>
      </c>
      <c r="AH56" s="257" t="s">
        <v>269</v>
      </c>
      <c r="AI56" s="258" t="s">
        <v>269</v>
      </c>
      <c r="AJ56" s="257" t="s">
        <v>269</v>
      </c>
      <c r="AK56" s="258" t="s">
        <v>269</v>
      </c>
      <c r="AL56" s="257" t="s">
        <v>269</v>
      </c>
      <c r="AM56" s="258" t="s">
        <v>269</v>
      </c>
      <c r="AN56" s="257" t="s">
        <v>269</v>
      </c>
      <c r="AO56" s="258" t="s">
        <v>269</v>
      </c>
      <c r="AP56" s="257" t="s">
        <v>269</v>
      </c>
      <c r="AQ56" s="258" t="s">
        <v>269</v>
      </c>
      <c r="AR56" s="346"/>
    </row>
    <row r="57" spans="1:44" ht="45.7" customHeight="1" x14ac:dyDescent="0.3">
      <c r="A57" s="343"/>
      <c r="B57" s="345"/>
      <c r="C57" s="341"/>
      <c r="D57" s="180" t="s">
        <v>2</v>
      </c>
      <c r="E57" s="153">
        <f>30517.8+714.9</f>
        <v>31232.7</v>
      </c>
      <c r="F57" s="153">
        <v>16100.4</v>
      </c>
      <c r="G57" s="265">
        <f>F57/E57</f>
        <v>0.51549817979233303</v>
      </c>
      <c r="H57" s="225" t="s">
        <v>269</v>
      </c>
      <c r="I57" s="224" t="s">
        <v>269</v>
      </c>
      <c r="J57" s="225" t="s">
        <v>269</v>
      </c>
      <c r="K57" s="224" t="s">
        <v>269</v>
      </c>
      <c r="L57" s="225" t="s">
        <v>269</v>
      </c>
      <c r="M57" s="224" t="s">
        <v>269</v>
      </c>
      <c r="N57" s="225" t="s">
        <v>269</v>
      </c>
      <c r="O57" s="224" t="s">
        <v>269</v>
      </c>
      <c r="P57" s="225" t="s">
        <v>269</v>
      </c>
      <c r="Q57" s="224" t="s">
        <v>269</v>
      </c>
      <c r="R57" s="225" t="s">
        <v>269</v>
      </c>
      <c r="S57" s="224" t="s">
        <v>269</v>
      </c>
      <c r="T57" s="225" t="s">
        <v>269</v>
      </c>
      <c r="U57" s="224" t="s">
        <v>269</v>
      </c>
      <c r="V57" s="225" t="s">
        <v>269</v>
      </c>
      <c r="W57" s="224" t="s">
        <v>269</v>
      </c>
      <c r="X57" s="225" t="s">
        <v>269</v>
      </c>
      <c r="Y57" s="224" t="s">
        <v>269</v>
      </c>
      <c r="Z57" s="225" t="s">
        <v>269</v>
      </c>
      <c r="AA57" s="224" t="s">
        <v>269</v>
      </c>
      <c r="AB57" s="225" t="s">
        <v>269</v>
      </c>
      <c r="AC57" s="224" t="s">
        <v>269</v>
      </c>
      <c r="AD57" s="225" t="s">
        <v>269</v>
      </c>
      <c r="AE57" s="224" t="s">
        <v>269</v>
      </c>
      <c r="AF57" s="225" t="s">
        <v>269</v>
      </c>
      <c r="AG57" s="224" t="s">
        <v>269</v>
      </c>
      <c r="AH57" s="225" t="s">
        <v>269</v>
      </c>
      <c r="AI57" s="224" t="s">
        <v>269</v>
      </c>
      <c r="AJ57" s="225" t="s">
        <v>269</v>
      </c>
      <c r="AK57" s="224" t="s">
        <v>269</v>
      </c>
      <c r="AL57" s="225" t="s">
        <v>269</v>
      </c>
      <c r="AM57" s="224" t="s">
        <v>269</v>
      </c>
      <c r="AN57" s="225" t="s">
        <v>269</v>
      </c>
      <c r="AO57" s="224" t="s">
        <v>269</v>
      </c>
      <c r="AP57" s="225" t="s">
        <v>269</v>
      </c>
      <c r="AQ57" s="224" t="s">
        <v>269</v>
      </c>
      <c r="AR57" s="347"/>
    </row>
    <row r="58" spans="1:44" ht="27.1" customHeight="1" x14ac:dyDescent="0.3">
      <c r="A58" s="343"/>
      <c r="B58" s="345"/>
      <c r="C58" s="341"/>
      <c r="D58" s="230" t="s">
        <v>43</v>
      </c>
      <c r="E58" s="153">
        <v>18580.900000000001</v>
      </c>
      <c r="F58" s="153">
        <v>9497.7000000000007</v>
      </c>
      <c r="G58" s="265">
        <f t="shared" ref="G58:G59" si="48">F58/E58</f>
        <v>0.51115392688190564</v>
      </c>
      <c r="H58" s="225" t="s">
        <v>269</v>
      </c>
      <c r="I58" s="224" t="s">
        <v>269</v>
      </c>
      <c r="J58" s="225" t="s">
        <v>269</v>
      </c>
      <c r="K58" s="224" t="s">
        <v>269</v>
      </c>
      <c r="L58" s="225" t="s">
        <v>269</v>
      </c>
      <c r="M58" s="224" t="s">
        <v>269</v>
      </c>
      <c r="N58" s="225" t="s">
        <v>269</v>
      </c>
      <c r="O58" s="224" t="s">
        <v>269</v>
      </c>
      <c r="P58" s="225" t="s">
        <v>269</v>
      </c>
      <c r="Q58" s="224" t="s">
        <v>269</v>
      </c>
      <c r="R58" s="225" t="s">
        <v>269</v>
      </c>
      <c r="S58" s="224" t="s">
        <v>269</v>
      </c>
      <c r="T58" s="225" t="s">
        <v>269</v>
      </c>
      <c r="U58" s="224" t="s">
        <v>269</v>
      </c>
      <c r="V58" s="225" t="s">
        <v>269</v>
      </c>
      <c r="W58" s="224" t="s">
        <v>269</v>
      </c>
      <c r="X58" s="225" t="s">
        <v>269</v>
      </c>
      <c r="Y58" s="224" t="s">
        <v>269</v>
      </c>
      <c r="Z58" s="225" t="s">
        <v>269</v>
      </c>
      <c r="AA58" s="224" t="s">
        <v>269</v>
      </c>
      <c r="AB58" s="225" t="s">
        <v>269</v>
      </c>
      <c r="AC58" s="224" t="s">
        <v>269</v>
      </c>
      <c r="AD58" s="225" t="s">
        <v>269</v>
      </c>
      <c r="AE58" s="224" t="s">
        <v>269</v>
      </c>
      <c r="AF58" s="225" t="s">
        <v>269</v>
      </c>
      <c r="AG58" s="224" t="s">
        <v>269</v>
      </c>
      <c r="AH58" s="225" t="s">
        <v>269</v>
      </c>
      <c r="AI58" s="224" t="s">
        <v>269</v>
      </c>
      <c r="AJ58" s="225" t="s">
        <v>269</v>
      </c>
      <c r="AK58" s="224" t="s">
        <v>269</v>
      </c>
      <c r="AL58" s="225" t="s">
        <v>269</v>
      </c>
      <c r="AM58" s="224" t="s">
        <v>269</v>
      </c>
      <c r="AN58" s="225" t="s">
        <v>269</v>
      </c>
      <c r="AO58" s="224" t="s">
        <v>269</v>
      </c>
      <c r="AP58" s="225" t="s">
        <v>269</v>
      </c>
      <c r="AQ58" s="224" t="s">
        <v>269</v>
      </c>
      <c r="AR58" s="347"/>
    </row>
    <row r="59" spans="1:44" ht="108" hidden="1" customHeight="1" x14ac:dyDescent="0.3">
      <c r="A59" s="343"/>
      <c r="B59" s="345"/>
      <c r="C59" s="341"/>
      <c r="D59" s="166" t="s">
        <v>264</v>
      </c>
      <c r="E59" s="191"/>
      <c r="F59" s="191"/>
      <c r="G59" s="265" t="e">
        <f t="shared" si="48"/>
        <v>#DIV/0!</v>
      </c>
      <c r="H59" s="191"/>
      <c r="I59" s="191"/>
      <c r="J59" s="235"/>
      <c r="K59" s="191"/>
      <c r="L59" s="191"/>
      <c r="M59" s="235"/>
      <c r="N59" s="191"/>
      <c r="O59" s="191"/>
      <c r="P59" s="235"/>
      <c r="Q59" s="191"/>
      <c r="R59" s="191"/>
      <c r="S59" s="235"/>
      <c r="T59" s="191"/>
      <c r="U59" s="191"/>
      <c r="V59" s="235"/>
      <c r="W59" s="191"/>
      <c r="X59" s="191"/>
      <c r="Y59" s="235"/>
      <c r="Z59" s="191"/>
      <c r="AA59" s="191"/>
      <c r="AB59" s="235"/>
      <c r="AC59" s="191"/>
      <c r="AD59" s="191"/>
      <c r="AE59" s="235"/>
      <c r="AF59" s="191"/>
      <c r="AG59" s="191"/>
      <c r="AH59" s="235"/>
      <c r="AI59" s="191"/>
      <c r="AJ59" s="191"/>
      <c r="AK59" s="235"/>
      <c r="AL59" s="191"/>
      <c r="AM59" s="191"/>
      <c r="AN59" s="235"/>
      <c r="AO59" s="191"/>
      <c r="AP59" s="191"/>
      <c r="AQ59" s="235"/>
      <c r="AR59" s="347"/>
    </row>
    <row r="60" spans="1:44" ht="21" customHeight="1" x14ac:dyDescent="0.3">
      <c r="A60" s="342"/>
      <c r="B60" s="348" t="s">
        <v>287</v>
      </c>
      <c r="C60" s="340" t="s">
        <v>286</v>
      </c>
      <c r="D60" s="126" t="s">
        <v>41</v>
      </c>
      <c r="E60" s="162">
        <f>SUM(E61:E62)</f>
        <v>49813.600000000006</v>
      </c>
      <c r="F60" s="162">
        <f>SUM(F61:F62)</f>
        <v>25598.1</v>
      </c>
      <c r="G60" s="227">
        <f>F60/E60</f>
        <v>0.51387773620055555</v>
      </c>
      <c r="H60" s="257" t="s">
        <v>269</v>
      </c>
      <c r="I60" s="258" t="s">
        <v>269</v>
      </c>
      <c r="J60" s="257" t="s">
        <v>269</v>
      </c>
      <c r="K60" s="258" t="s">
        <v>269</v>
      </c>
      <c r="L60" s="257" t="s">
        <v>269</v>
      </c>
      <c r="M60" s="258" t="s">
        <v>269</v>
      </c>
      <c r="N60" s="257" t="s">
        <v>269</v>
      </c>
      <c r="O60" s="258" t="s">
        <v>269</v>
      </c>
      <c r="P60" s="257" t="s">
        <v>269</v>
      </c>
      <c r="Q60" s="258" t="s">
        <v>269</v>
      </c>
      <c r="R60" s="257" t="s">
        <v>269</v>
      </c>
      <c r="S60" s="258" t="s">
        <v>269</v>
      </c>
      <c r="T60" s="257" t="s">
        <v>269</v>
      </c>
      <c r="U60" s="258" t="s">
        <v>269</v>
      </c>
      <c r="V60" s="257" t="s">
        <v>269</v>
      </c>
      <c r="W60" s="258" t="s">
        <v>269</v>
      </c>
      <c r="X60" s="257" t="s">
        <v>269</v>
      </c>
      <c r="Y60" s="258" t="s">
        <v>269</v>
      </c>
      <c r="Z60" s="257" t="s">
        <v>269</v>
      </c>
      <c r="AA60" s="258" t="s">
        <v>269</v>
      </c>
      <c r="AB60" s="257" t="s">
        <v>269</v>
      </c>
      <c r="AC60" s="258" t="s">
        <v>269</v>
      </c>
      <c r="AD60" s="257" t="s">
        <v>269</v>
      </c>
      <c r="AE60" s="258" t="s">
        <v>269</v>
      </c>
      <c r="AF60" s="257" t="s">
        <v>269</v>
      </c>
      <c r="AG60" s="258" t="s">
        <v>269</v>
      </c>
      <c r="AH60" s="257" t="s">
        <v>269</v>
      </c>
      <c r="AI60" s="258" t="s">
        <v>269</v>
      </c>
      <c r="AJ60" s="257" t="s">
        <v>269</v>
      </c>
      <c r="AK60" s="258" t="s">
        <v>269</v>
      </c>
      <c r="AL60" s="257" t="s">
        <v>269</v>
      </c>
      <c r="AM60" s="258" t="s">
        <v>269</v>
      </c>
      <c r="AN60" s="257" t="s">
        <v>269</v>
      </c>
      <c r="AO60" s="258" t="s">
        <v>269</v>
      </c>
      <c r="AP60" s="257" t="s">
        <v>269</v>
      </c>
      <c r="AQ60" s="258" t="s">
        <v>269</v>
      </c>
      <c r="AR60" s="315"/>
    </row>
    <row r="61" spans="1:44" ht="33.049999999999997" customHeight="1" x14ac:dyDescent="0.3">
      <c r="A61" s="343"/>
      <c r="B61" s="349"/>
      <c r="C61" s="341"/>
      <c r="D61" s="180" t="s">
        <v>2</v>
      </c>
      <c r="E61" s="153">
        <f>SUM(E57)</f>
        <v>31232.7</v>
      </c>
      <c r="F61" s="153">
        <f>SUM(F57)</f>
        <v>16100.4</v>
      </c>
      <c r="G61" s="265">
        <f>F61/E61</f>
        <v>0.51549817979233303</v>
      </c>
      <c r="H61" s="225" t="s">
        <v>269</v>
      </c>
      <c r="I61" s="224" t="s">
        <v>269</v>
      </c>
      <c r="J61" s="225" t="s">
        <v>269</v>
      </c>
      <c r="K61" s="224" t="s">
        <v>269</v>
      </c>
      <c r="L61" s="225" t="s">
        <v>269</v>
      </c>
      <c r="M61" s="224" t="s">
        <v>269</v>
      </c>
      <c r="N61" s="225" t="s">
        <v>269</v>
      </c>
      <c r="O61" s="224" t="s">
        <v>269</v>
      </c>
      <c r="P61" s="225" t="s">
        <v>269</v>
      </c>
      <c r="Q61" s="224" t="s">
        <v>269</v>
      </c>
      <c r="R61" s="225" t="s">
        <v>269</v>
      </c>
      <c r="S61" s="224" t="s">
        <v>269</v>
      </c>
      <c r="T61" s="225" t="s">
        <v>269</v>
      </c>
      <c r="U61" s="224" t="s">
        <v>269</v>
      </c>
      <c r="V61" s="225" t="s">
        <v>269</v>
      </c>
      <c r="W61" s="224" t="s">
        <v>269</v>
      </c>
      <c r="X61" s="225" t="s">
        <v>269</v>
      </c>
      <c r="Y61" s="224" t="s">
        <v>269</v>
      </c>
      <c r="Z61" s="225" t="s">
        <v>269</v>
      </c>
      <c r="AA61" s="224" t="s">
        <v>269</v>
      </c>
      <c r="AB61" s="225" t="s">
        <v>269</v>
      </c>
      <c r="AC61" s="224" t="s">
        <v>269</v>
      </c>
      <c r="AD61" s="225" t="s">
        <v>269</v>
      </c>
      <c r="AE61" s="224" t="s">
        <v>269</v>
      </c>
      <c r="AF61" s="225" t="s">
        <v>269</v>
      </c>
      <c r="AG61" s="224" t="s">
        <v>269</v>
      </c>
      <c r="AH61" s="225" t="s">
        <v>269</v>
      </c>
      <c r="AI61" s="224" t="s">
        <v>269</v>
      </c>
      <c r="AJ61" s="225" t="s">
        <v>269</v>
      </c>
      <c r="AK61" s="224" t="s">
        <v>269</v>
      </c>
      <c r="AL61" s="225" t="s">
        <v>269</v>
      </c>
      <c r="AM61" s="224" t="s">
        <v>269</v>
      </c>
      <c r="AN61" s="225" t="s">
        <v>269</v>
      </c>
      <c r="AO61" s="224" t="s">
        <v>269</v>
      </c>
      <c r="AP61" s="225" t="s">
        <v>269</v>
      </c>
      <c r="AQ61" s="224" t="s">
        <v>269</v>
      </c>
      <c r="AR61" s="316"/>
    </row>
    <row r="62" spans="1:44" ht="21" customHeight="1" x14ac:dyDescent="0.3">
      <c r="A62" s="343"/>
      <c r="B62" s="349"/>
      <c r="C62" s="341"/>
      <c r="D62" s="230" t="s">
        <v>43</v>
      </c>
      <c r="E62" s="153">
        <f>SUM(E58)</f>
        <v>18580.900000000001</v>
      </c>
      <c r="F62" s="153">
        <f>SUM(F58)</f>
        <v>9497.7000000000007</v>
      </c>
      <c r="G62" s="265">
        <f t="shared" ref="G62:G63" si="49">F62/E62</f>
        <v>0.51115392688190564</v>
      </c>
      <c r="H62" s="225" t="s">
        <v>269</v>
      </c>
      <c r="I62" s="224" t="s">
        <v>269</v>
      </c>
      <c r="J62" s="225" t="s">
        <v>269</v>
      </c>
      <c r="K62" s="224" t="s">
        <v>269</v>
      </c>
      <c r="L62" s="225" t="s">
        <v>269</v>
      </c>
      <c r="M62" s="224" t="s">
        <v>269</v>
      </c>
      <c r="N62" s="225" t="s">
        <v>269</v>
      </c>
      <c r="O62" s="224" t="s">
        <v>269</v>
      </c>
      <c r="P62" s="225" t="s">
        <v>269</v>
      </c>
      <c r="Q62" s="224" t="s">
        <v>269</v>
      </c>
      <c r="R62" s="225" t="s">
        <v>269</v>
      </c>
      <c r="S62" s="224" t="s">
        <v>269</v>
      </c>
      <c r="T62" s="225" t="s">
        <v>269</v>
      </c>
      <c r="U62" s="224" t="s">
        <v>269</v>
      </c>
      <c r="V62" s="225" t="s">
        <v>269</v>
      </c>
      <c r="W62" s="224" t="s">
        <v>269</v>
      </c>
      <c r="X62" s="225" t="s">
        <v>269</v>
      </c>
      <c r="Y62" s="224" t="s">
        <v>269</v>
      </c>
      <c r="Z62" s="225" t="s">
        <v>269</v>
      </c>
      <c r="AA62" s="224" t="s">
        <v>269</v>
      </c>
      <c r="AB62" s="225" t="s">
        <v>269</v>
      </c>
      <c r="AC62" s="224" t="s">
        <v>269</v>
      </c>
      <c r="AD62" s="225" t="s">
        <v>269</v>
      </c>
      <c r="AE62" s="224" t="s">
        <v>269</v>
      </c>
      <c r="AF62" s="225" t="s">
        <v>269</v>
      </c>
      <c r="AG62" s="224" t="s">
        <v>269</v>
      </c>
      <c r="AH62" s="225" t="s">
        <v>269</v>
      </c>
      <c r="AI62" s="224" t="s">
        <v>269</v>
      </c>
      <c r="AJ62" s="225" t="s">
        <v>269</v>
      </c>
      <c r="AK62" s="224" t="s">
        <v>269</v>
      </c>
      <c r="AL62" s="225" t="s">
        <v>269</v>
      </c>
      <c r="AM62" s="224" t="s">
        <v>269</v>
      </c>
      <c r="AN62" s="225" t="s">
        <v>269</v>
      </c>
      <c r="AO62" s="224" t="s">
        <v>269</v>
      </c>
      <c r="AP62" s="225" t="s">
        <v>269</v>
      </c>
      <c r="AQ62" s="224" t="s">
        <v>269</v>
      </c>
      <c r="AR62" s="316"/>
    </row>
    <row r="63" spans="1:44" ht="29" hidden="1" customHeight="1" x14ac:dyDescent="0.3">
      <c r="A63" s="343"/>
      <c r="B63" s="349"/>
      <c r="C63" s="341"/>
      <c r="D63" s="233" t="s">
        <v>264</v>
      </c>
      <c r="E63" s="191"/>
      <c r="F63" s="191"/>
      <c r="G63" s="265" t="e">
        <f t="shared" si="49"/>
        <v>#DIV/0!</v>
      </c>
      <c r="H63" s="191"/>
      <c r="I63" s="191"/>
      <c r="J63" s="190"/>
      <c r="K63" s="191"/>
      <c r="L63" s="191"/>
      <c r="M63" s="190"/>
      <c r="N63" s="191"/>
      <c r="O63" s="191"/>
      <c r="P63" s="190"/>
      <c r="Q63" s="191"/>
      <c r="R63" s="191"/>
      <c r="S63" s="190"/>
      <c r="T63" s="191"/>
      <c r="U63" s="198"/>
      <c r="V63" s="190"/>
      <c r="W63" s="191"/>
      <c r="X63" s="191"/>
      <c r="Y63" s="190"/>
      <c r="Z63" s="191"/>
      <c r="AA63" s="235"/>
      <c r="AB63" s="236"/>
      <c r="AC63" s="191"/>
      <c r="AD63" s="235"/>
      <c r="AE63" s="236"/>
      <c r="AF63" s="191"/>
      <c r="AG63" s="234"/>
      <c r="AH63" s="190"/>
      <c r="AI63" s="191"/>
      <c r="AJ63" s="234"/>
      <c r="AK63" s="190"/>
      <c r="AL63" s="191"/>
      <c r="AM63" s="234"/>
      <c r="AN63" s="190"/>
      <c r="AO63" s="190"/>
      <c r="AP63" s="234"/>
      <c r="AQ63" s="190"/>
      <c r="AR63" s="316"/>
    </row>
    <row r="64" spans="1:44" ht="22.55" customHeight="1" x14ac:dyDescent="0.3">
      <c r="A64" s="317" t="s">
        <v>260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9"/>
    </row>
    <row r="65" spans="1:44" ht="18.8" customHeight="1" x14ac:dyDescent="0.3">
      <c r="A65" s="322" t="s">
        <v>288</v>
      </c>
      <c r="B65" s="323"/>
      <c r="C65" s="324"/>
      <c r="D65" s="161" t="s">
        <v>41</v>
      </c>
      <c r="E65" s="162">
        <f>E66+E67+E68</f>
        <v>355</v>
      </c>
      <c r="F65" s="162">
        <f>F66+F67+F68</f>
        <v>31.7</v>
      </c>
      <c r="G65" s="227">
        <f>F65/E65%</f>
        <v>8.929577464788732</v>
      </c>
      <c r="H65" s="162">
        <f>H66+H67+H68</f>
        <v>0</v>
      </c>
      <c r="I65" s="162">
        <f>I66+I67+I68</f>
        <v>0</v>
      </c>
      <c r="J65" s="228"/>
      <c r="K65" s="162">
        <f>K66+K67+K68</f>
        <v>31.7</v>
      </c>
      <c r="L65" s="162">
        <f>L66+L67+L68</f>
        <v>31.7</v>
      </c>
      <c r="M65" s="228"/>
      <c r="N65" s="162">
        <f>N66+N67+N68</f>
        <v>0</v>
      </c>
      <c r="O65" s="162">
        <f>O66+O67+O68</f>
        <v>0</v>
      </c>
      <c r="P65" s="228"/>
      <c r="Q65" s="162">
        <f>Q66+Q67+Q68</f>
        <v>0</v>
      </c>
      <c r="R65" s="162">
        <f>R66+R67+R68</f>
        <v>0</v>
      </c>
      <c r="S65" s="228"/>
      <c r="T65" s="162">
        <f>T66+T67+T68</f>
        <v>0</v>
      </c>
      <c r="U65" s="162">
        <f>U66+U67+U68</f>
        <v>0</v>
      </c>
      <c r="V65" s="228"/>
      <c r="W65" s="162">
        <f>W66+W67+W68</f>
        <v>0</v>
      </c>
      <c r="X65" s="162">
        <f>X66+X67+X68</f>
        <v>0</v>
      </c>
      <c r="Y65" s="228"/>
      <c r="Z65" s="162">
        <f>Z66+Z67+Z68</f>
        <v>0</v>
      </c>
      <c r="AA65" s="162">
        <f>AA66+AA67+AA68</f>
        <v>0</v>
      </c>
      <c r="AB65" s="228"/>
      <c r="AC65" s="162">
        <f>AC66+AC67+AC68</f>
        <v>70</v>
      </c>
      <c r="AD65" s="162">
        <f>AD66+AD67+AD68</f>
        <v>0</v>
      </c>
      <c r="AE65" s="228"/>
      <c r="AF65" s="162">
        <f>AF66+AF67+AF68</f>
        <v>95</v>
      </c>
      <c r="AG65" s="162">
        <f>AG66+AG67+AG68</f>
        <v>0</v>
      </c>
      <c r="AH65" s="228"/>
      <c r="AI65" s="162">
        <f>AI66+AI67+AI68</f>
        <v>115</v>
      </c>
      <c r="AJ65" s="162">
        <f>AJ66+AJ67+AJ68</f>
        <v>0</v>
      </c>
      <c r="AK65" s="228"/>
      <c r="AL65" s="162">
        <f>AL66+AL67+AL68</f>
        <v>43.3</v>
      </c>
      <c r="AM65" s="162">
        <f>AM66+AM67+AM68</f>
        <v>0</v>
      </c>
      <c r="AN65" s="228"/>
      <c r="AO65" s="162">
        <f>AO66+AO67+AO68</f>
        <v>0</v>
      </c>
      <c r="AP65" s="162">
        <f>AP66+AP67+AP68</f>
        <v>0</v>
      </c>
      <c r="AQ65" s="228"/>
      <c r="AR65" s="315"/>
    </row>
    <row r="66" spans="1:44" ht="15.65" x14ac:dyDescent="0.3">
      <c r="A66" s="325"/>
      <c r="B66" s="326"/>
      <c r="C66" s="327"/>
      <c r="D66" s="180" t="s">
        <v>37</v>
      </c>
      <c r="E66" s="153"/>
      <c r="F66" s="153"/>
      <c r="G66" s="232" t="e">
        <f t="shared" ref="G66:G67" si="50">F66/E66%</f>
        <v>#DIV/0!</v>
      </c>
      <c r="H66" s="175"/>
      <c r="I66" s="175"/>
      <c r="J66" s="232" t="e">
        <f t="shared" ref="J66:J67" si="51">I66/H66%</f>
        <v>#DIV/0!</v>
      </c>
      <c r="K66" s="175"/>
      <c r="L66" s="175"/>
      <c r="M66" s="232" t="e">
        <f t="shared" ref="M66:M67" si="52">L66/K66%</f>
        <v>#DIV/0!</v>
      </c>
      <c r="N66" s="175"/>
      <c r="O66" s="175"/>
      <c r="P66" s="232" t="e">
        <f t="shared" ref="P66:P67" si="53">O66/N66%</f>
        <v>#DIV/0!</v>
      </c>
      <c r="Q66" s="175"/>
      <c r="R66" s="175"/>
      <c r="S66" s="232" t="e">
        <f t="shared" ref="S66:S67" si="54">R66/Q66%</f>
        <v>#DIV/0!</v>
      </c>
      <c r="T66" s="175"/>
      <c r="U66" s="175"/>
      <c r="V66" s="232" t="e">
        <f t="shared" ref="V66:V67" si="55">U66/T66%</f>
        <v>#DIV/0!</v>
      </c>
      <c r="W66" s="175"/>
      <c r="X66" s="175"/>
      <c r="Y66" s="232" t="e">
        <f t="shared" ref="Y66:Y67" si="56">X66/W66%</f>
        <v>#DIV/0!</v>
      </c>
      <c r="Z66" s="175"/>
      <c r="AA66" s="175"/>
      <c r="AB66" s="232" t="e">
        <f t="shared" ref="AB66:AB67" si="57">AA66/Z66%</f>
        <v>#DIV/0!</v>
      </c>
      <c r="AC66" s="175"/>
      <c r="AD66" s="175"/>
      <c r="AE66" s="232" t="e">
        <f t="shared" ref="AE66:AE67" si="58">AD66/AC66%</f>
        <v>#DIV/0!</v>
      </c>
      <c r="AF66" s="175"/>
      <c r="AG66" s="175"/>
      <c r="AH66" s="232" t="e">
        <f t="shared" ref="AH66:AH67" si="59">AG66/AF66%</f>
        <v>#DIV/0!</v>
      </c>
      <c r="AI66" s="175"/>
      <c r="AJ66" s="175"/>
      <c r="AK66" s="232" t="e">
        <f t="shared" ref="AK66:AK67" si="60">AJ66/AI66%</f>
        <v>#DIV/0!</v>
      </c>
      <c r="AL66" s="175"/>
      <c r="AM66" s="175"/>
      <c r="AN66" s="232" t="e">
        <f t="shared" ref="AN66:AN67" si="61">AM66/AL66%</f>
        <v>#DIV/0!</v>
      </c>
      <c r="AO66" s="175"/>
      <c r="AP66" s="175"/>
      <c r="AQ66" s="232" t="e">
        <f t="shared" ref="AQ66:AQ67" si="62">AP66/AO66%</f>
        <v>#DIV/0!</v>
      </c>
      <c r="AR66" s="316"/>
    </row>
    <row r="67" spans="1:44" ht="31.95" customHeight="1" x14ac:dyDescent="0.3">
      <c r="A67" s="325"/>
      <c r="B67" s="326"/>
      <c r="C67" s="327"/>
      <c r="D67" s="180" t="s">
        <v>2</v>
      </c>
      <c r="E67" s="153">
        <f t="shared" ref="E67:F68" si="63">H67+K67+N67+Q67+T67+W67+Z67+AC67+AF67+AI67+AL67+AO67</f>
        <v>0</v>
      </c>
      <c r="F67" s="153">
        <f t="shared" si="63"/>
        <v>0</v>
      </c>
      <c r="G67" s="232" t="e">
        <f t="shared" si="50"/>
        <v>#DIV/0!</v>
      </c>
      <c r="H67" s="175">
        <f t="shared" ref="H67:I68" si="64">H52</f>
        <v>0</v>
      </c>
      <c r="I67" s="175">
        <f t="shared" si="64"/>
        <v>0</v>
      </c>
      <c r="J67" s="232" t="e">
        <f t="shared" si="51"/>
        <v>#DIV/0!</v>
      </c>
      <c r="K67" s="175">
        <f t="shared" ref="K67:L68" si="65">K52</f>
        <v>0</v>
      </c>
      <c r="L67" s="175">
        <f t="shared" si="65"/>
        <v>0</v>
      </c>
      <c r="M67" s="232" t="e">
        <f t="shared" si="52"/>
        <v>#DIV/0!</v>
      </c>
      <c r="N67" s="175">
        <f t="shared" ref="N67:O68" si="66">N52</f>
        <v>0</v>
      </c>
      <c r="O67" s="175">
        <f t="shared" si="66"/>
        <v>0</v>
      </c>
      <c r="P67" s="232" t="e">
        <f t="shared" si="53"/>
        <v>#DIV/0!</v>
      </c>
      <c r="Q67" s="175">
        <f t="shared" ref="Q67:R68" si="67">Q52</f>
        <v>0</v>
      </c>
      <c r="R67" s="175">
        <f t="shared" si="67"/>
        <v>0</v>
      </c>
      <c r="S67" s="232" t="e">
        <f t="shared" si="54"/>
        <v>#DIV/0!</v>
      </c>
      <c r="T67" s="175">
        <f t="shared" ref="T67:U68" si="68">T52</f>
        <v>0</v>
      </c>
      <c r="U67" s="175">
        <f t="shared" si="68"/>
        <v>0</v>
      </c>
      <c r="V67" s="232" t="e">
        <f t="shared" si="55"/>
        <v>#DIV/0!</v>
      </c>
      <c r="W67" s="175">
        <f t="shared" ref="W67:X68" si="69">W52</f>
        <v>0</v>
      </c>
      <c r="X67" s="175">
        <f t="shared" si="69"/>
        <v>0</v>
      </c>
      <c r="Y67" s="232" t="e">
        <f t="shared" si="56"/>
        <v>#DIV/0!</v>
      </c>
      <c r="Z67" s="175">
        <f t="shared" ref="Z67:AA68" si="70">Z52</f>
        <v>0</v>
      </c>
      <c r="AA67" s="175">
        <f t="shared" si="70"/>
        <v>0</v>
      </c>
      <c r="AB67" s="232" t="e">
        <f t="shared" si="57"/>
        <v>#DIV/0!</v>
      </c>
      <c r="AC67" s="175">
        <f t="shared" ref="AC67:AD68" si="71">AC52</f>
        <v>0</v>
      </c>
      <c r="AD67" s="175">
        <f t="shared" si="71"/>
        <v>0</v>
      </c>
      <c r="AE67" s="232" t="e">
        <f t="shared" si="58"/>
        <v>#DIV/0!</v>
      </c>
      <c r="AF67" s="175">
        <f t="shared" ref="AF67:AG68" si="72">AF52</f>
        <v>0</v>
      </c>
      <c r="AG67" s="175">
        <f t="shared" si="72"/>
        <v>0</v>
      </c>
      <c r="AH67" s="232" t="e">
        <f t="shared" si="59"/>
        <v>#DIV/0!</v>
      </c>
      <c r="AI67" s="175">
        <f t="shared" ref="AI67:AJ68" si="73">AI52</f>
        <v>0</v>
      </c>
      <c r="AJ67" s="175">
        <f t="shared" si="73"/>
        <v>0</v>
      </c>
      <c r="AK67" s="232" t="e">
        <f t="shared" si="60"/>
        <v>#DIV/0!</v>
      </c>
      <c r="AL67" s="175">
        <f t="shared" ref="AL67:AM68" si="74">AL52</f>
        <v>0</v>
      </c>
      <c r="AM67" s="175">
        <f t="shared" si="74"/>
        <v>0</v>
      </c>
      <c r="AN67" s="232" t="e">
        <f t="shared" si="61"/>
        <v>#DIV/0!</v>
      </c>
      <c r="AO67" s="175">
        <f t="shared" ref="AO67:AP68" si="75">AO52</f>
        <v>0</v>
      </c>
      <c r="AP67" s="175">
        <f t="shared" si="75"/>
        <v>0</v>
      </c>
      <c r="AQ67" s="232" t="e">
        <f t="shared" si="62"/>
        <v>#DIV/0!</v>
      </c>
      <c r="AR67" s="316"/>
    </row>
    <row r="68" spans="1:44" ht="20.2" customHeight="1" x14ac:dyDescent="0.3">
      <c r="A68" s="325"/>
      <c r="B68" s="326"/>
      <c r="C68" s="327"/>
      <c r="D68" s="230" t="s">
        <v>43</v>
      </c>
      <c r="E68" s="153">
        <f t="shared" si="63"/>
        <v>355</v>
      </c>
      <c r="F68" s="153">
        <f t="shared" si="63"/>
        <v>31.7</v>
      </c>
      <c r="G68" s="232">
        <f>F68/E68%</f>
        <v>8.929577464788732</v>
      </c>
      <c r="H68" s="175">
        <f t="shared" si="64"/>
        <v>0</v>
      </c>
      <c r="I68" s="175">
        <f t="shared" si="64"/>
        <v>0</v>
      </c>
      <c r="J68" s="232" t="e">
        <f>I68/H68%</f>
        <v>#DIV/0!</v>
      </c>
      <c r="K68" s="175">
        <f t="shared" si="65"/>
        <v>31.7</v>
      </c>
      <c r="L68" s="175">
        <f t="shared" si="65"/>
        <v>31.7</v>
      </c>
      <c r="M68" s="232">
        <f>L68/K68%</f>
        <v>100</v>
      </c>
      <c r="N68" s="175">
        <f t="shared" si="66"/>
        <v>0</v>
      </c>
      <c r="O68" s="175">
        <f t="shared" si="66"/>
        <v>0</v>
      </c>
      <c r="P68" s="232" t="e">
        <f>O68/N68%</f>
        <v>#DIV/0!</v>
      </c>
      <c r="Q68" s="175">
        <f t="shared" si="67"/>
        <v>0</v>
      </c>
      <c r="R68" s="175">
        <f t="shared" si="67"/>
        <v>0</v>
      </c>
      <c r="S68" s="232" t="e">
        <f>R68/Q68%</f>
        <v>#DIV/0!</v>
      </c>
      <c r="T68" s="175">
        <f t="shared" si="68"/>
        <v>0</v>
      </c>
      <c r="U68" s="175">
        <f t="shared" si="68"/>
        <v>0</v>
      </c>
      <c r="V68" s="232" t="e">
        <f>U68/T68%</f>
        <v>#DIV/0!</v>
      </c>
      <c r="W68" s="175">
        <f t="shared" si="69"/>
        <v>0</v>
      </c>
      <c r="X68" s="175">
        <f t="shared" si="69"/>
        <v>0</v>
      </c>
      <c r="Y68" s="232" t="e">
        <f>X68/W68%</f>
        <v>#DIV/0!</v>
      </c>
      <c r="Z68" s="175">
        <f t="shared" si="70"/>
        <v>0</v>
      </c>
      <c r="AA68" s="175">
        <f t="shared" si="70"/>
        <v>0</v>
      </c>
      <c r="AB68" s="232" t="e">
        <f>AA68/Z68%</f>
        <v>#DIV/0!</v>
      </c>
      <c r="AC68" s="175">
        <f t="shared" si="71"/>
        <v>70</v>
      </c>
      <c r="AD68" s="175">
        <f t="shared" si="71"/>
        <v>0</v>
      </c>
      <c r="AE68" s="232">
        <f>AD68/AC68%</f>
        <v>0</v>
      </c>
      <c r="AF68" s="175">
        <f t="shared" si="72"/>
        <v>95</v>
      </c>
      <c r="AG68" s="175">
        <f t="shared" si="72"/>
        <v>0</v>
      </c>
      <c r="AH68" s="232">
        <f>AG68/AF68%</f>
        <v>0</v>
      </c>
      <c r="AI68" s="175">
        <f t="shared" si="73"/>
        <v>115</v>
      </c>
      <c r="AJ68" s="175">
        <f t="shared" si="73"/>
        <v>0</v>
      </c>
      <c r="AK68" s="232">
        <f>AJ68/AI68%</f>
        <v>0</v>
      </c>
      <c r="AL68" s="175">
        <f t="shared" si="74"/>
        <v>43.3</v>
      </c>
      <c r="AM68" s="175">
        <f t="shared" si="74"/>
        <v>0</v>
      </c>
      <c r="AN68" s="232">
        <f>AM68/AL68%</f>
        <v>0</v>
      </c>
      <c r="AO68" s="175">
        <f t="shared" si="75"/>
        <v>0</v>
      </c>
      <c r="AP68" s="175">
        <f t="shared" si="75"/>
        <v>0</v>
      </c>
      <c r="AQ68" s="232" t="e">
        <f>AP68/AO68%</f>
        <v>#DIV/0!</v>
      </c>
      <c r="AR68" s="316"/>
    </row>
    <row r="69" spans="1:44" ht="31.95" hidden="1" customHeight="1" x14ac:dyDescent="0.3">
      <c r="A69" s="325"/>
      <c r="B69" s="326"/>
      <c r="C69" s="327"/>
      <c r="D69" s="233" t="s">
        <v>264</v>
      </c>
      <c r="E69" s="191"/>
      <c r="F69" s="191"/>
      <c r="G69" s="181"/>
      <c r="H69" s="191"/>
      <c r="I69" s="191"/>
      <c r="J69" s="190"/>
      <c r="K69" s="191"/>
      <c r="L69" s="191"/>
      <c r="M69" s="190"/>
      <c r="N69" s="191"/>
      <c r="O69" s="191"/>
      <c r="P69" s="190"/>
      <c r="Q69" s="191"/>
      <c r="R69" s="191"/>
      <c r="S69" s="190"/>
      <c r="T69" s="191"/>
      <c r="U69" s="191"/>
      <c r="V69" s="190"/>
      <c r="W69" s="191"/>
      <c r="X69" s="191"/>
      <c r="Y69" s="190"/>
      <c r="Z69" s="191"/>
      <c r="AA69" s="191"/>
      <c r="AB69" s="190"/>
      <c r="AC69" s="191"/>
      <c r="AD69" s="191"/>
      <c r="AE69" s="190"/>
      <c r="AF69" s="191"/>
      <c r="AG69" s="191"/>
      <c r="AH69" s="190"/>
      <c r="AI69" s="191"/>
      <c r="AJ69" s="191"/>
      <c r="AK69" s="190"/>
      <c r="AL69" s="191"/>
      <c r="AM69" s="191"/>
      <c r="AN69" s="190"/>
      <c r="AO69" s="191"/>
      <c r="AP69" s="191"/>
      <c r="AQ69" s="190"/>
      <c r="AR69" s="316"/>
    </row>
    <row r="70" spans="1:44" s="259" customFormat="1" ht="29.3" customHeight="1" x14ac:dyDescent="0.3">
      <c r="A70" s="322" t="s">
        <v>289</v>
      </c>
      <c r="B70" s="323"/>
      <c r="C70" s="324"/>
      <c r="D70" s="161" t="s">
        <v>41</v>
      </c>
      <c r="E70" s="162">
        <f>E71+E72+E73</f>
        <v>545018.97</v>
      </c>
      <c r="F70" s="162">
        <f>SUM(F71:F73)</f>
        <v>295196.69999999995</v>
      </c>
      <c r="G70" s="227">
        <f>F70/E70</f>
        <v>0.54162646852457264</v>
      </c>
      <c r="H70" s="257" t="s">
        <v>269</v>
      </c>
      <c r="I70" s="258" t="s">
        <v>269</v>
      </c>
      <c r="J70" s="257" t="s">
        <v>269</v>
      </c>
      <c r="K70" s="258" t="s">
        <v>269</v>
      </c>
      <c r="L70" s="257" t="s">
        <v>269</v>
      </c>
      <c r="M70" s="258" t="s">
        <v>269</v>
      </c>
      <c r="N70" s="257" t="s">
        <v>269</v>
      </c>
      <c r="O70" s="258" t="s">
        <v>269</v>
      </c>
      <c r="P70" s="257" t="s">
        <v>269</v>
      </c>
      <c r="Q70" s="258" t="s">
        <v>269</v>
      </c>
      <c r="R70" s="257" t="s">
        <v>269</v>
      </c>
      <c r="S70" s="258" t="s">
        <v>269</v>
      </c>
      <c r="T70" s="257" t="s">
        <v>269</v>
      </c>
      <c r="U70" s="258" t="s">
        <v>269</v>
      </c>
      <c r="V70" s="257" t="s">
        <v>269</v>
      </c>
      <c r="W70" s="258" t="s">
        <v>269</v>
      </c>
      <c r="X70" s="257" t="s">
        <v>269</v>
      </c>
      <c r="Y70" s="258" t="s">
        <v>269</v>
      </c>
      <c r="Z70" s="257" t="s">
        <v>269</v>
      </c>
      <c r="AA70" s="258" t="s">
        <v>269</v>
      </c>
      <c r="AB70" s="257" t="s">
        <v>269</v>
      </c>
      <c r="AC70" s="258" t="s">
        <v>269</v>
      </c>
      <c r="AD70" s="257" t="s">
        <v>269</v>
      </c>
      <c r="AE70" s="258" t="s">
        <v>269</v>
      </c>
      <c r="AF70" s="257" t="s">
        <v>269</v>
      </c>
      <c r="AG70" s="258" t="s">
        <v>269</v>
      </c>
      <c r="AH70" s="257" t="s">
        <v>269</v>
      </c>
      <c r="AI70" s="258" t="s">
        <v>269</v>
      </c>
      <c r="AJ70" s="257" t="s">
        <v>269</v>
      </c>
      <c r="AK70" s="258" t="s">
        <v>269</v>
      </c>
      <c r="AL70" s="257" t="s">
        <v>269</v>
      </c>
      <c r="AM70" s="258" t="s">
        <v>269</v>
      </c>
      <c r="AN70" s="257" t="s">
        <v>269</v>
      </c>
      <c r="AO70" s="258" t="s">
        <v>269</v>
      </c>
      <c r="AP70" s="257" t="s">
        <v>269</v>
      </c>
      <c r="AQ70" s="258" t="s">
        <v>269</v>
      </c>
      <c r="AR70" s="315"/>
    </row>
    <row r="71" spans="1:44" ht="15.65" x14ac:dyDescent="0.3">
      <c r="A71" s="325"/>
      <c r="B71" s="326"/>
      <c r="C71" s="327"/>
      <c r="D71" s="180" t="s">
        <v>37</v>
      </c>
      <c r="E71" s="153">
        <f t="shared" ref="E71:F73" si="76">SUM(E41)</f>
        <v>4601.1000000000004</v>
      </c>
      <c r="F71" s="175">
        <f t="shared" si="76"/>
        <v>3602.6</v>
      </c>
      <c r="G71" s="265">
        <f>F71/E71</f>
        <v>0.78298667709895453</v>
      </c>
      <c r="H71" s="225" t="s">
        <v>269</v>
      </c>
      <c r="I71" s="224" t="s">
        <v>269</v>
      </c>
      <c r="J71" s="225" t="s">
        <v>269</v>
      </c>
      <c r="K71" s="224" t="s">
        <v>269</v>
      </c>
      <c r="L71" s="225" t="s">
        <v>269</v>
      </c>
      <c r="M71" s="224" t="s">
        <v>269</v>
      </c>
      <c r="N71" s="225" t="s">
        <v>269</v>
      </c>
      <c r="O71" s="224" t="s">
        <v>269</v>
      </c>
      <c r="P71" s="225" t="s">
        <v>269</v>
      </c>
      <c r="Q71" s="224" t="s">
        <v>269</v>
      </c>
      <c r="R71" s="225" t="s">
        <v>269</v>
      </c>
      <c r="S71" s="224" t="s">
        <v>269</v>
      </c>
      <c r="T71" s="225" t="s">
        <v>269</v>
      </c>
      <c r="U71" s="224" t="s">
        <v>269</v>
      </c>
      <c r="V71" s="225" t="s">
        <v>269</v>
      </c>
      <c r="W71" s="224" t="s">
        <v>269</v>
      </c>
      <c r="X71" s="225" t="s">
        <v>269</v>
      </c>
      <c r="Y71" s="224" t="s">
        <v>269</v>
      </c>
      <c r="Z71" s="225" t="s">
        <v>269</v>
      </c>
      <c r="AA71" s="224" t="s">
        <v>269</v>
      </c>
      <c r="AB71" s="225" t="s">
        <v>269</v>
      </c>
      <c r="AC71" s="224" t="s">
        <v>269</v>
      </c>
      <c r="AD71" s="225" t="s">
        <v>269</v>
      </c>
      <c r="AE71" s="224" t="s">
        <v>269</v>
      </c>
      <c r="AF71" s="225" t="s">
        <v>269</v>
      </c>
      <c r="AG71" s="224" t="s">
        <v>269</v>
      </c>
      <c r="AH71" s="225" t="s">
        <v>269</v>
      </c>
      <c r="AI71" s="224" t="s">
        <v>269</v>
      </c>
      <c r="AJ71" s="225" t="s">
        <v>269</v>
      </c>
      <c r="AK71" s="224" t="s">
        <v>269</v>
      </c>
      <c r="AL71" s="225" t="s">
        <v>269</v>
      </c>
      <c r="AM71" s="224" t="s">
        <v>269</v>
      </c>
      <c r="AN71" s="225" t="s">
        <v>269</v>
      </c>
      <c r="AO71" s="224" t="s">
        <v>269</v>
      </c>
      <c r="AP71" s="225" t="s">
        <v>269</v>
      </c>
      <c r="AQ71" s="224" t="s">
        <v>269</v>
      </c>
      <c r="AR71" s="316"/>
    </row>
    <row r="72" spans="1:44" ht="26.45" customHeight="1" x14ac:dyDescent="0.3">
      <c r="A72" s="325"/>
      <c r="B72" s="326"/>
      <c r="C72" s="327"/>
      <c r="D72" s="180" t="s">
        <v>2</v>
      </c>
      <c r="E72" s="153">
        <f t="shared" si="76"/>
        <v>62219.3</v>
      </c>
      <c r="F72" s="175">
        <f t="shared" si="76"/>
        <v>27583.7</v>
      </c>
      <c r="G72" s="265">
        <f t="shared" ref="G72:G73" si="77">F72/E72</f>
        <v>0.44333028497588367</v>
      </c>
      <c r="H72" s="225" t="s">
        <v>269</v>
      </c>
      <c r="I72" s="224" t="s">
        <v>269</v>
      </c>
      <c r="J72" s="225" t="s">
        <v>269</v>
      </c>
      <c r="K72" s="224" t="s">
        <v>269</v>
      </c>
      <c r="L72" s="225" t="s">
        <v>269</v>
      </c>
      <c r="M72" s="224" t="s">
        <v>269</v>
      </c>
      <c r="N72" s="225" t="s">
        <v>269</v>
      </c>
      <c r="O72" s="224" t="s">
        <v>269</v>
      </c>
      <c r="P72" s="225" t="s">
        <v>269</v>
      </c>
      <c r="Q72" s="224" t="s">
        <v>269</v>
      </c>
      <c r="R72" s="225" t="s">
        <v>269</v>
      </c>
      <c r="S72" s="224" t="s">
        <v>269</v>
      </c>
      <c r="T72" s="225" t="s">
        <v>269</v>
      </c>
      <c r="U72" s="224" t="s">
        <v>269</v>
      </c>
      <c r="V72" s="225" t="s">
        <v>269</v>
      </c>
      <c r="W72" s="224" t="s">
        <v>269</v>
      </c>
      <c r="X72" s="225" t="s">
        <v>269</v>
      </c>
      <c r="Y72" s="224" t="s">
        <v>269</v>
      </c>
      <c r="Z72" s="225" t="s">
        <v>269</v>
      </c>
      <c r="AA72" s="224" t="s">
        <v>269</v>
      </c>
      <c r="AB72" s="225" t="s">
        <v>269</v>
      </c>
      <c r="AC72" s="224" t="s">
        <v>269</v>
      </c>
      <c r="AD72" s="225" t="s">
        <v>269</v>
      </c>
      <c r="AE72" s="224" t="s">
        <v>269</v>
      </c>
      <c r="AF72" s="225" t="s">
        <v>269</v>
      </c>
      <c r="AG72" s="224" t="s">
        <v>269</v>
      </c>
      <c r="AH72" s="225" t="s">
        <v>269</v>
      </c>
      <c r="AI72" s="224" t="s">
        <v>269</v>
      </c>
      <c r="AJ72" s="225" t="s">
        <v>269</v>
      </c>
      <c r="AK72" s="224" t="s">
        <v>269</v>
      </c>
      <c r="AL72" s="225" t="s">
        <v>269</v>
      </c>
      <c r="AM72" s="224" t="s">
        <v>269</v>
      </c>
      <c r="AN72" s="225" t="s">
        <v>269</v>
      </c>
      <c r="AO72" s="224" t="s">
        <v>269</v>
      </c>
      <c r="AP72" s="225" t="s">
        <v>269</v>
      </c>
      <c r="AQ72" s="224" t="s">
        <v>269</v>
      </c>
      <c r="AR72" s="316"/>
    </row>
    <row r="73" spans="1:44" ht="20.2" customHeight="1" x14ac:dyDescent="0.3">
      <c r="A73" s="325"/>
      <c r="B73" s="326"/>
      <c r="C73" s="327"/>
      <c r="D73" s="230" t="s">
        <v>43</v>
      </c>
      <c r="E73" s="153">
        <f t="shared" si="76"/>
        <v>478198.57</v>
      </c>
      <c r="F73" s="183">
        <f t="shared" si="76"/>
        <v>264010.39999999997</v>
      </c>
      <c r="G73" s="265">
        <f t="shared" si="77"/>
        <v>0.5520936626807561</v>
      </c>
      <c r="H73" s="225" t="s">
        <v>269</v>
      </c>
      <c r="I73" s="224" t="s">
        <v>269</v>
      </c>
      <c r="J73" s="225" t="s">
        <v>269</v>
      </c>
      <c r="K73" s="224" t="s">
        <v>269</v>
      </c>
      <c r="L73" s="225" t="s">
        <v>269</v>
      </c>
      <c r="M73" s="224" t="s">
        <v>269</v>
      </c>
      <c r="N73" s="225" t="s">
        <v>269</v>
      </c>
      <c r="O73" s="224" t="s">
        <v>269</v>
      </c>
      <c r="P73" s="225" t="s">
        <v>269</v>
      </c>
      <c r="Q73" s="224" t="s">
        <v>269</v>
      </c>
      <c r="R73" s="225" t="s">
        <v>269</v>
      </c>
      <c r="S73" s="224" t="s">
        <v>269</v>
      </c>
      <c r="T73" s="225" t="s">
        <v>269</v>
      </c>
      <c r="U73" s="224" t="s">
        <v>269</v>
      </c>
      <c r="V73" s="225" t="s">
        <v>269</v>
      </c>
      <c r="W73" s="224" t="s">
        <v>269</v>
      </c>
      <c r="X73" s="225" t="s">
        <v>269</v>
      </c>
      <c r="Y73" s="224" t="s">
        <v>269</v>
      </c>
      <c r="Z73" s="225" t="s">
        <v>269</v>
      </c>
      <c r="AA73" s="224" t="s">
        <v>269</v>
      </c>
      <c r="AB73" s="225" t="s">
        <v>269</v>
      </c>
      <c r="AC73" s="224" t="s">
        <v>269</v>
      </c>
      <c r="AD73" s="225" t="s">
        <v>269</v>
      </c>
      <c r="AE73" s="224" t="s">
        <v>269</v>
      </c>
      <c r="AF73" s="225" t="s">
        <v>269</v>
      </c>
      <c r="AG73" s="224" t="s">
        <v>269</v>
      </c>
      <c r="AH73" s="225" t="s">
        <v>269</v>
      </c>
      <c r="AI73" s="224" t="s">
        <v>269</v>
      </c>
      <c r="AJ73" s="225" t="s">
        <v>269</v>
      </c>
      <c r="AK73" s="224" t="s">
        <v>269</v>
      </c>
      <c r="AL73" s="225" t="s">
        <v>269</v>
      </c>
      <c r="AM73" s="224" t="s">
        <v>269</v>
      </c>
      <c r="AN73" s="225" t="s">
        <v>269</v>
      </c>
      <c r="AO73" s="224" t="s">
        <v>269</v>
      </c>
      <c r="AP73" s="225" t="s">
        <v>269</v>
      </c>
      <c r="AQ73" s="224" t="s">
        <v>269</v>
      </c>
      <c r="AR73" s="316"/>
    </row>
    <row r="74" spans="1:44" ht="31.15" hidden="1" customHeight="1" x14ac:dyDescent="0.3">
      <c r="A74" s="325"/>
      <c r="B74" s="326"/>
      <c r="C74" s="327"/>
      <c r="D74" s="233" t="s">
        <v>264</v>
      </c>
      <c r="E74" s="191"/>
      <c r="F74" s="191"/>
      <c r="G74" s="181"/>
      <c r="H74" s="191"/>
      <c r="I74" s="191"/>
      <c r="J74" s="235"/>
      <c r="K74" s="191"/>
      <c r="L74" s="191"/>
      <c r="M74" s="235"/>
      <c r="N74" s="191"/>
      <c r="O74" s="191"/>
      <c r="P74" s="235"/>
      <c r="Q74" s="191"/>
      <c r="R74" s="191"/>
      <c r="S74" s="235"/>
      <c r="T74" s="191"/>
      <c r="U74" s="191"/>
      <c r="V74" s="235"/>
      <c r="W74" s="191"/>
      <c r="X74" s="191"/>
      <c r="Y74" s="235"/>
      <c r="Z74" s="191"/>
      <c r="AA74" s="191"/>
      <c r="AB74" s="235"/>
      <c r="AC74" s="191"/>
      <c r="AD74" s="191"/>
      <c r="AE74" s="235"/>
      <c r="AF74" s="191"/>
      <c r="AG74" s="191"/>
      <c r="AH74" s="235"/>
      <c r="AI74" s="191"/>
      <c r="AJ74" s="191"/>
      <c r="AK74" s="235"/>
      <c r="AL74" s="191"/>
      <c r="AM74" s="191"/>
      <c r="AN74" s="235"/>
      <c r="AO74" s="191"/>
      <c r="AP74" s="191"/>
      <c r="AQ74" s="235"/>
      <c r="AR74" s="316"/>
    </row>
    <row r="75" spans="1:44" s="259" customFormat="1" ht="21" customHeight="1" x14ac:dyDescent="0.3">
      <c r="A75" s="322" t="s">
        <v>290</v>
      </c>
      <c r="B75" s="323"/>
      <c r="C75" s="324"/>
      <c r="D75" s="161" t="s">
        <v>41</v>
      </c>
      <c r="E75" s="162">
        <f>SUM(E76:E77)</f>
        <v>49813.600000000006</v>
      </c>
      <c r="F75" s="162">
        <f>SUM(F76:F77)</f>
        <v>25598.1</v>
      </c>
      <c r="G75" s="227">
        <f>F75/E75</f>
        <v>0.51387773620055555</v>
      </c>
      <c r="H75" s="257" t="s">
        <v>269</v>
      </c>
      <c r="I75" s="258" t="s">
        <v>269</v>
      </c>
      <c r="J75" s="257" t="s">
        <v>269</v>
      </c>
      <c r="K75" s="258" t="s">
        <v>269</v>
      </c>
      <c r="L75" s="257" t="s">
        <v>269</v>
      </c>
      <c r="M75" s="258" t="s">
        <v>269</v>
      </c>
      <c r="N75" s="257" t="s">
        <v>269</v>
      </c>
      <c r="O75" s="258" t="s">
        <v>269</v>
      </c>
      <c r="P75" s="257" t="s">
        <v>269</v>
      </c>
      <c r="Q75" s="258" t="s">
        <v>269</v>
      </c>
      <c r="R75" s="257" t="s">
        <v>269</v>
      </c>
      <c r="S75" s="258" t="s">
        <v>269</v>
      </c>
      <c r="T75" s="257" t="s">
        <v>269</v>
      </c>
      <c r="U75" s="258" t="s">
        <v>269</v>
      </c>
      <c r="V75" s="257" t="s">
        <v>269</v>
      </c>
      <c r="W75" s="258" t="s">
        <v>269</v>
      </c>
      <c r="X75" s="257" t="s">
        <v>269</v>
      </c>
      <c r="Y75" s="258" t="s">
        <v>269</v>
      </c>
      <c r="Z75" s="257" t="s">
        <v>269</v>
      </c>
      <c r="AA75" s="258" t="s">
        <v>269</v>
      </c>
      <c r="AB75" s="257" t="s">
        <v>269</v>
      </c>
      <c r="AC75" s="258" t="s">
        <v>269</v>
      </c>
      <c r="AD75" s="257" t="s">
        <v>269</v>
      </c>
      <c r="AE75" s="258" t="s">
        <v>269</v>
      </c>
      <c r="AF75" s="257" t="s">
        <v>269</v>
      </c>
      <c r="AG75" s="258" t="s">
        <v>269</v>
      </c>
      <c r="AH75" s="257" t="s">
        <v>269</v>
      </c>
      <c r="AI75" s="258" t="s">
        <v>269</v>
      </c>
      <c r="AJ75" s="257" t="s">
        <v>269</v>
      </c>
      <c r="AK75" s="258" t="s">
        <v>269</v>
      </c>
      <c r="AL75" s="257" t="s">
        <v>269</v>
      </c>
      <c r="AM75" s="258" t="s">
        <v>269</v>
      </c>
      <c r="AN75" s="257" t="s">
        <v>269</v>
      </c>
      <c r="AO75" s="258" t="s">
        <v>269</v>
      </c>
      <c r="AP75" s="257" t="s">
        <v>269</v>
      </c>
      <c r="AQ75" s="258" t="s">
        <v>269</v>
      </c>
      <c r="AR75" s="315"/>
    </row>
    <row r="76" spans="1:44" ht="31.15" customHeight="1" x14ac:dyDescent="0.3">
      <c r="A76" s="325"/>
      <c r="B76" s="326"/>
      <c r="C76" s="327"/>
      <c r="D76" s="180" t="s">
        <v>2</v>
      </c>
      <c r="E76" s="153">
        <f>SUM(E61)</f>
        <v>31232.7</v>
      </c>
      <c r="F76" s="183">
        <f>SUM(F61)</f>
        <v>16100.4</v>
      </c>
      <c r="G76" s="265">
        <f>F76/E76</f>
        <v>0.51549817979233303</v>
      </c>
      <c r="H76" s="225" t="s">
        <v>269</v>
      </c>
      <c r="I76" s="224" t="s">
        <v>269</v>
      </c>
      <c r="J76" s="225" t="s">
        <v>269</v>
      </c>
      <c r="K76" s="224" t="s">
        <v>269</v>
      </c>
      <c r="L76" s="225" t="s">
        <v>269</v>
      </c>
      <c r="M76" s="224" t="s">
        <v>269</v>
      </c>
      <c r="N76" s="225" t="s">
        <v>269</v>
      </c>
      <c r="O76" s="224" t="s">
        <v>269</v>
      </c>
      <c r="P76" s="225" t="s">
        <v>269</v>
      </c>
      <c r="Q76" s="224" t="s">
        <v>269</v>
      </c>
      <c r="R76" s="225" t="s">
        <v>269</v>
      </c>
      <c r="S76" s="224" t="s">
        <v>269</v>
      </c>
      <c r="T76" s="225" t="s">
        <v>269</v>
      </c>
      <c r="U76" s="224" t="s">
        <v>269</v>
      </c>
      <c r="V76" s="225" t="s">
        <v>269</v>
      </c>
      <c r="W76" s="224" t="s">
        <v>269</v>
      </c>
      <c r="X76" s="225" t="s">
        <v>269</v>
      </c>
      <c r="Y76" s="224" t="s">
        <v>269</v>
      </c>
      <c r="Z76" s="225" t="s">
        <v>269</v>
      </c>
      <c r="AA76" s="224" t="s">
        <v>269</v>
      </c>
      <c r="AB76" s="225" t="s">
        <v>269</v>
      </c>
      <c r="AC76" s="224" t="s">
        <v>269</v>
      </c>
      <c r="AD76" s="225" t="s">
        <v>269</v>
      </c>
      <c r="AE76" s="224" t="s">
        <v>269</v>
      </c>
      <c r="AF76" s="225" t="s">
        <v>269</v>
      </c>
      <c r="AG76" s="224" t="s">
        <v>269</v>
      </c>
      <c r="AH76" s="225" t="s">
        <v>269</v>
      </c>
      <c r="AI76" s="224" t="s">
        <v>269</v>
      </c>
      <c r="AJ76" s="225" t="s">
        <v>269</v>
      </c>
      <c r="AK76" s="224" t="s">
        <v>269</v>
      </c>
      <c r="AL76" s="225" t="s">
        <v>269</v>
      </c>
      <c r="AM76" s="224" t="s">
        <v>269</v>
      </c>
      <c r="AN76" s="225" t="s">
        <v>269</v>
      </c>
      <c r="AO76" s="224" t="s">
        <v>269</v>
      </c>
      <c r="AP76" s="225" t="s">
        <v>269</v>
      </c>
      <c r="AQ76" s="224" t="s">
        <v>269</v>
      </c>
      <c r="AR76" s="316"/>
    </row>
    <row r="77" spans="1:44" ht="24.75" customHeight="1" x14ac:dyDescent="0.3">
      <c r="A77" s="325"/>
      <c r="B77" s="326"/>
      <c r="C77" s="327"/>
      <c r="D77" s="230" t="s">
        <v>43</v>
      </c>
      <c r="E77" s="155">
        <f>SUM(E62)</f>
        <v>18580.900000000001</v>
      </c>
      <c r="F77" s="191">
        <f>SUM(F62)</f>
        <v>9497.7000000000007</v>
      </c>
      <c r="G77" s="265">
        <f t="shared" ref="G77:G78" si="78">F77/E77</f>
        <v>0.51115392688190564</v>
      </c>
      <c r="H77" s="260" t="s">
        <v>269</v>
      </c>
      <c r="I77" s="261" t="s">
        <v>269</v>
      </c>
      <c r="J77" s="260" t="s">
        <v>269</v>
      </c>
      <c r="K77" s="261" t="s">
        <v>269</v>
      </c>
      <c r="L77" s="260" t="s">
        <v>269</v>
      </c>
      <c r="M77" s="261" t="s">
        <v>269</v>
      </c>
      <c r="N77" s="260" t="s">
        <v>269</v>
      </c>
      <c r="O77" s="261" t="s">
        <v>269</v>
      </c>
      <c r="P77" s="260" t="s">
        <v>269</v>
      </c>
      <c r="Q77" s="261" t="s">
        <v>269</v>
      </c>
      <c r="R77" s="260" t="s">
        <v>269</v>
      </c>
      <c r="S77" s="261" t="s">
        <v>269</v>
      </c>
      <c r="T77" s="260" t="s">
        <v>269</v>
      </c>
      <c r="U77" s="261" t="s">
        <v>269</v>
      </c>
      <c r="V77" s="260" t="s">
        <v>269</v>
      </c>
      <c r="W77" s="261" t="s">
        <v>269</v>
      </c>
      <c r="X77" s="260" t="s">
        <v>269</v>
      </c>
      <c r="Y77" s="261" t="s">
        <v>269</v>
      </c>
      <c r="Z77" s="260" t="s">
        <v>269</v>
      </c>
      <c r="AA77" s="261" t="s">
        <v>269</v>
      </c>
      <c r="AB77" s="260" t="s">
        <v>269</v>
      </c>
      <c r="AC77" s="261" t="s">
        <v>269</v>
      </c>
      <c r="AD77" s="260" t="s">
        <v>269</v>
      </c>
      <c r="AE77" s="261" t="s">
        <v>269</v>
      </c>
      <c r="AF77" s="260" t="s">
        <v>269</v>
      </c>
      <c r="AG77" s="261" t="s">
        <v>269</v>
      </c>
      <c r="AH77" s="260" t="s">
        <v>269</v>
      </c>
      <c r="AI77" s="261" t="s">
        <v>269</v>
      </c>
      <c r="AJ77" s="260" t="s">
        <v>269</v>
      </c>
      <c r="AK77" s="261" t="s">
        <v>269</v>
      </c>
      <c r="AL77" s="260" t="s">
        <v>269</v>
      </c>
      <c r="AM77" s="261" t="s">
        <v>269</v>
      </c>
      <c r="AN77" s="260" t="s">
        <v>269</v>
      </c>
      <c r="AO77" s="261" t="s">
        <v>269</v>
      </c>
      <c r="AP77" s="260" t="s">
        <v>269</v>
      </c>
      <c r="AQ77" s="261" t="s">
        <v>269</v>
      </c>
      <c r="AR77" s="316"/>
    </row>
    <row r="78" spans="1:44" s="262" customFormat="1" ht="22.25" customHeight="1" x14ac:dyDescent="0.3">
      <c r="A78" s="325"/>
      <c r="B78" s="326"/>
      <c r="C78" s="327"/>
      <c r="D78" s="180" t="s">
        <v>264</v>
      </c>
      <c r="E78" s="175"/>
      <c r="F78" s="175"/>
      <c r="G78" s="265" t="e">
        <f t="shared" si="78"/>
        <v>#DIV/0!</v>
      </c>
      <c r="H78" s="175"/>
      <c r="I78" s="175"/>
      <c r="J78" s="221"/>
      <c r="K78" s="175"/>
      <c r="L78" s="175"/>
      <c r="M78" s="221"/>
      <c r="N78" s="175"/>
      <c r="O78" s="175"/>
      <c r="P78" s="221"/>
      <c r="Q78" s="175"/>
      <c r="R78" s="175"/>
      <c r="S78" s="221"/>
      <c r="T78" s="175"/>
      <c r="U78" s="175"/>
      <c r="V78" s="221"/>
      <c r="W78" s="175"/>
      <c r="X78" s="175"/>
      <c r="Y78" s="221"/>
      <c r="Z78" s="175"/>
      <c r="AA78" s="221"/>
      <c r="AB78" s="221"/>
      <c r="AC78" s="175"/>
      <c r="AD78" s="221"/>
      <c r="AE78" s="221"/>
      <c r="AF78" s="175"/>
      <c r="AG78" s="221"/>
      <c r="AH78" s="221"/>
      <c r="AI78" s="175"/>
      <c r="AJ78" s="221"/>
      <c r="AK78" s="221"/>
      <c r="AL78" s="175"/>
      <c r="AM78" s="221"/>
      <c r="AN78" s="221"/>
      <c r="AO78" s="221"/>
      <c r="AP78" s="221"/>
      <c r="AQ78" s="221"/>
      <c r="AR78" s="316"/>
    </row>
    <row r="79" spans="1:44" s="237" customFormat="1" ht="45.1" customHeight="1" x14ac:dyDescent="0.3">
      <c r="A79" s="328" t="s">
        <v>307</v>
      </c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29"/>
    </row>
    <row r="80" spans="1:44" s="237" customFormat="1" ht="19.600000000000001" customHeight="1" x14ac:dyDescent="0.3">
      <c r="A80" s="274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</row>
    <row r="81" spans="1:44" s="144" customFormat="1" ht="23.35" customHeight="1" x14ac:dyDescent="0.3">
      <c r="A81" s="253" t="s">
        <v>301</v>
      </c>
      <c r="B81" s="254"/>
      <c r="C81" s="254"/>
      <c r="G81" s="143"/>
      <c r="H81" s="143"/>
      <c r="I81" s="255"/>
      <c r="J81" s="330" t="s">
        <v>303</v>
      </c>
      <c r="K81" s="330"/>
      <c r="L81" s="330"/>
      <c r="M81" s="330"/>
      <c r="N81" s="330"/>
      <c r="O81" s="143"/>
      <c r="P81" s="143"/>
      <c r="Q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</row>
    <row r="82" spans="1:44" s="144" customFormat="1" ht="23.35" customHeight="1" x14ac:dyDescent="0.3">
      <c r="A82" s="253"/>
      <c r="B82" s="254"/>
      <c r="C82" s="254"/>
      <c r="G82" s="143"/>
      <c r="H82" s="143"/>
      <c r="I82" s="143"/>
      <c r="J82" s="275"/>
      <c r="K82" s="275"/>
      <c r="L82" s="275"/>
      <c r="M82" s="275"/>
      <c r="N82" s="275"/>
      <c r="O82" s="143"/>
      <c r="P82" s="143"/>
      <c r="Q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</row>
    <row r="83" spans="1:44" ht="19.600000000000001" customHeight="1" x14ac:dyDescent="0.3">
      <c r="A83" s="241" t="s">
        <v>298</v>
      </c>
      <c r="B83" s="273"/>
      <c r="C83" s="273"/>
      <c r="D83" s="273"/>
      <c r="E83" s="256"/>
      <c r="F83" s="241" t="s">
        <v>299</v>
      </c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39"/>
      <c r="AQ83" s="239"/>
    </row>
    <row r="84" spans="1:44" ht="19.600000000000001" customHeight="1" x14ac:dyDescent="0.3">
      <c r="A84" s="241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39"/>
      <c r="AQ84" s="239"/>
    </row>
    <row r="85" spans="1:44" ht="16.45" customHeight="1" x14ac:dyDescent="0.3">
      <c r="A85" s="115" t="s">
        <v>291</v>
      </c>
      <c r="B85" s="115"/>
      <c r="C85" s="240"/>
      <c r="D85" s="240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110"/>
      <c r="AQ85" s="110"/>
      <c r="AR85" s="110"/>
    </row>
    <row r="86" spans="1:44" ht="17.55" x14ac:dyDescent="0.3">
      <c r="A86" s="242"/>
      <c r="B86" s="111"/>
      <c r="C86" s="111"/>
      <c r="D86" s="113"/>
      <c r="E86" s="114"/>
      <c r="F86" s="114"/>
      <c r="G86" s="114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1"/>
      <c r="AJ86" s="111"/>
      <c r="AK86" s="111"/>
      <c r="AL86" s="112"/>
      <c r="AM86" s="112"/>
      <c r="AN86" s="112"/>
      <c r="AO86" s="115"/>
      <c r="AP86" s="95"/>
      <c r="AQ86" s="95"/>
    </row>
    <row r="87" spans="1:44" ht="17.55" x14ac:dyDescent="0.3">
      <c r="A87" s="242"/>
      <c r="B87" s="111"/>
      <c r="C87" s="111"/>
      <c r="D87" s="113"/>
      <c r="E87" s="114"/>
      <c r="F87" s="114"/>
      <c r="G87" s="114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1"/>
      <c r="AJ87" s="111"/>
      <c r="AK87" s="111"/>
      <c r="AL87" s="112"/>
      <c r="AM87" s="112"/>
      <c r="AN87" s="112"/>
      <c r="AO87" s="115"/>
      <c r="AP87" s="95"/>
      <c r="AQ87" s="95"/>
    </row>
    <row r="88" spans="1:44" ht="17.55" x14ac:dyDescent="0.3">
      <c r="A88" s="242"/>
      <c r="B88" s="111" t="s">
        <v>261</v>
      </c>
      <c r="C88" s="111"/>
      <c r="D88" s="113"/>
      <c r="E88" s="114"/>
      <c r="F88" s="114"/>
      <c r="G88" s="114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1"/>
      <c r="AJ88" s="111"/>
      <c r="AK88" s="111"/>
      <c r="AL88" s="112"/>
      <c r="AM88" s="112"/>
      <c r="AN88" s="112"/>
      <c r="AO88" s="115"/>
      <c r="AP88" s="95"/>
      <c r="AQ88" s="95"/>
    </row>
    <row r="89" spans="1:44" ht="17.55" x14ac:dyDescent="0.3">
      <c r="A89" s="242"/>
      <c r="B89" s="111"/>
      <c r="C89" s="111"/>
      <c r="D89" s="113"/>
      <c r="E89" s="114"/>
      <c r="F89" s="114"/>
      <c r="G89" s="114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1"/>
      <c r="AJ89" s="111"/>
      <c r="AK89" s="111"/>
      <c r="AL89" s="112"/>
      <c r="AM89" s="112"/>
      <c r="AN89" s="112"/>
      <c r="AO89" s="115"/>
      <c r="AP89" s="95"/>
      <c r="AQ89" s="95"/>
    </row>
    <row r="90" spans="1:44" ht="17.55" x14ac:dyDescent="0.3">
      <c r="A90" s="320" t="s">
        <v>296</v>
      </c>
      <c r="B90" s="320"/>
      <c r="C90" s="320"/>
      <c r="D90" s="321"/>
      <c r="E90" s="321"/>
      <c r="F90" s="321"/>
      <c r="G90" s="321"/>
      <c r="H90" s="321"/>
      <c r="I90" s="321"/>
      <c r="J90" s="321"/>
      <c r="K90" s="321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39"/>
      <c r="AQ90" s="239"/>
    </row>
    <row r="93" spans="1:44" ht="17.55" x14ac:dyDescent="0.3">
      <c r="A93" s="241"/>
      <c r="B93" s="111"/>
      <c r="C93" s="111"/>
      <c r="D93" s="113"/>
      <c r="E93" s="114"/>
      <c r="F93" s="114"/>
      <c r="G93" s="114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1"/>
      <c r="AJ93" s="111"/>
      <c r="AK93" s="111"/>
      <c r="AL93" s="112"/>
      <c r="AM93" s="112"/>
      <c r="AN93" s="112"/>
      <c r="AO93" s="115"/>
      <c r="AP93" s="95"/>
      <c r="AQ93" s="95"/>
    </row>
    <row r="94" spans="1:44" x14ac:dyDescent="0.3">
      <c r="A94" s="102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L94" s="103"/>
      <c r="AM94" s="103"/>
      <c r="AN94" s="103"/>
      <c r="AO94" s="95"/>
      <c r="AP94" s="95"/>
      <c r="AQ94" s="95"/>
    </row>
    <row r="95" spans="1:44" x14ac:dyDescent="0.3">
      <c r="A95" s="102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L95" s="103"/>
      <c r="AM95" s="103"/>
      <c r="AN95" s="103"/>
      <c r="AO95" s="95"/>
      <c r="AP95" s="95"/>
      <c r="AQ95" s="95"/>
    </row>
    <row r="96" spans="1:44" x14ac:dyDescent="0.3">
      <c r="A96" s="102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L96" s="103"/>
      <c r="AM96" s="103"/>
      <c r="AN96" s="103"/>
      <c r="AO96" s="95"/>
      <c r="AP96" s="95"/>
      <c r="AQ96" s="95"/>
    </row>
    <row r="97" spans="1:44" ht="14.25" customHeight="1" x14ac:dyDescent="0.3">
      <c r="A97" s="102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L97" s="103"/>
      <c r="AM97" s="103"/>
      <c r="AN97" s="103"/>
      <c r="AO97" s="95"/>
      <c r="AP97" s="95"/>
      <c r="AQ97" s="95"/>
    </row>
    <row r="98" spans="1:44" x14ac:dyDescent="0.3">
      <c r="A98" s="104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L98" s="103"/>
      <c r="AM98" s="103"/>
      <c r="AN98" s="103"/>
      <c r="AO98" s="95"/>
      <c r="AP98" s="95"/>
      <c r="AQ98" s="95"/>
    </row>
    <row r="99" spans="1:44" x14ac:dyDescent="0.3">
      <c r="A99" s="102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L99" s="103"/>
      <c r="AM99" s="103"/>
      <c r="AN99" s="103"/>
      <c r="AO99" s="95"/>
      <c r="AP99" s="95"/>
      <c r="AQ99" s="95"/>
    </row>
    <row r="100" spans="1:44" x14ac:dyDescent="0.3">
      <c r="A100" s="102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L100" s="103"/>
      <c r="AM100" s="103"/>
      <c r="AN100" s="103"/>
      <c r="AO100" s="95"/>
      <c r="AP100" s="95"/>
      <c r="AQ100" s="95"/>
    </row>
    <row r="101" spans="1:44" x14ac:dyDescent="0.3">
      <c r="A101" s="102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L101" s="103"/>
      <c r="AM101" s="103"/>
      <c r="AN101" s="103"/>
      <c r="AO101" s="95"/>
      <c r="AP101" s="95"/>
      <c r="AQ101" s="95"/>
    </row>
    <row r="102" spans="1:44" x14ac:dyDescent="0.3">
      <c r="A102" s="102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L102" s="103"/>
      <c r="AM102" s="103"/>
      <c r="AN102" s="103"/>
      <c r="AO102" s="95"/>
      <c r="AP102" s="95"/>
      <c r="AQ102" s="95"/>
    </row>
    <row r="103" spans="1:44" ht="12.7" customHeight="1" x14ac:dyDescent="0.3">
      <c r="A103" s="102"/>
    </row>
    <row r="104" spans="1:44" x14ac:dyDescent="0.3">
      <c r="A104" s="104"/>
    </row>
    <row r="105" spans="1:44" x14ac:dyDescent="0.3">
      <c r="A105" s="102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L105" s="107"/>
      <c r="AM105" s="107"/>
      <c r="AN105" s="107"/>
    </row>
    <row r="106" spans="1:44" s="101" customFormat="1" x14ac:dyDescent="0.3">
      <c r="A106" s="102"/>
      <c r="D106" s="105"/>
      <c r="E106" s="106"/>
      <c r="F106" s="106"/>
      <c r="G106" s="106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L106" s="107"/>
      <c r="AM106" s="107"/>
      <c r="AN106" s="107"/>
      <c r="AR106" s="95"/>
    </row>
    <row r="107" spans="1:44" s="101" customFormat="1" x14ac:dyDescent="0.3">
      <c r="A107" s="102"/>
      <c r="D107" s="105"/>
      <c r="E107" s="106"/>
      <c r="F107" s="106"/>
      <c r="G107" s="106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L107" s="107"/>
      <c r="AM107" s="107"/>
      <c r="AN107" s="107"/>
      <c r="AR107" s="95"/>
    </row>
    <row r="108" spans="1:44" s="101" customFormat="1" x14ac:dyDescent="0.3">
      <c r="A108" s="102"/>
      <c r="D108" s="105"/>
      <c r="E108" s="106"/>
      <c r="F108" s="106"/>
      <c r="G108" s="106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L108" s="107"/>
      <c r="AM108" s="107"/>
      <c r="AN108" s="107"/>
      <c r="AR108" s="95"/>
    </row>
    <row r="109" spans="1:44" s="101" customFormat="1" x14ac:dyDescent="0.3">
      <c r="A109" s="102"/>
      <c r="D109" s="105"/>
      <c r="E109" s="106"/>
      <c r="F109" s="106"/>
      <c r="G109" s="106"/>
      <c r="AR109" s="95"/>
    </row>
    <row r="115" spans="4:44" s="101" customFormat="1" ht="49.5" customHeight="1" x14ac:dyDescent="0.3">
      <c r="D115" s="105"/>
      <c r="E115" s="106"/>
      <c r="F115" s="106"/>
      <c r="G115" s="106"/>
      <c r="AR115" s="95"/>
    </row>
  </sheetData>
  <mergeCells count="73"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L7:AN7"/>
    <mergeCell ref="AO7:AQ7"/>
    <mergeCell ref="AR6:AR8"/>
    <mergeCell ref="E7:E8"/>
    <mergeCell ref="F7:F8"/>
    <mergeCell ref="G7:G8"/>
    <mergeCell ref="A25:C28"/>
    <mergeCell ref="Z7:AB7"/>
    <mergeCell ref="AC7:AE7"/>
    <mergeCell ref="AF7:AH7"/>
    <mergeCell ref="H7:J7"/>
    <mergeCell ref="K7:M7"/>
    <mergeCell ref="N7:P7"/>
    <mergeCell ref="Q7:S7"/>
    <mergeCell ref="T7:V7"/>
    <mergeCell ref="AI7:AK7"/>
    <mergeCell ref="A10:C14"/>
    <mergeCell ref="AR10:AR14"/>
    <mergeCell ref="A15:C19"/>
    <mergeCell ref="AR15:AR24"/>
    <mergeCell ref="A20:C24"/>
    <mergeCell ref="W7:Y7"/>
    <mergeCell ref="A46:A49"/>
    <mergeCell ref="B46:B49"/>
    <mergeCell ref="C46:C49"/>
    <mergeCell ref="AR46:AR49"/>
    <mergeCell ref="A29:AR29"/>
    <mergeCell ref="A30:A34"/>
    <mergeCell ref="B30:B34"/>
    <mergeCell ref="C30:C34"/>
    <mergeCell ref="AR30:AR34"/>
    <mergeCell ref="A35:A39"/>
    <mergeCell ref="B35:B39"/>
    <mergeCell ref="C35:C39"/>
    <mergeCell ref="AR35:AR39"/>
    <mergeCell ref="A40:A44"/>
    <mergeCell ref="B40:B44"/>
    <mergeCell ref="C40:C44"/>
    <mergeCell ref="AR40:AR44"/>
    <mergeCell ref="A45:AR45"/>
    <mergeCell ref="A65:C69"/>
    <mergeCell ref="AR65:AR69"/>
    <mergeCell ref="A51:A54"/>
    <mergeCell ref="B51:B54"/>
    <mergeCell ref="C51:C54"/>
    <mergeCell ref="AR51:AR54"/>
    <mergeCell ref="A55:AR55"/>
    <mergeCell ref="A56:A59"/>
    <mergeCell ref="B56:B59"/>
    <mergeCell ref="C56:C59"/>
    <mergeCell ref="AR56:AR59"/>
    <mergeCell ref="A60:A63"/>
    <mergeCell ref="B60:B63"/>
    <mergeCell ref="C60:C63"/>
    <mergeCell ref="AR60:AR63"/>
    <mergeCell ref="A64:AR64"/>
    <mergeCell ref="A90:K90"/>
    <mergeCell ref="A70:C74"/>
    <mergeCell ref="AR70:AR74"/>
    <mergeCell ref="A75:C78"/>
    <mergeCell ref="AR75:AR78"/>
    <mergeCell ref="A79:AR79"/>
    <mergeCell ref="J81:N81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  <rowBreaks count="1" manualBreakCount="1">
    <brk id="72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opLeftCell="A5" zoomScale="80" zoomScaleNormal="80" workbookViewId="0">
      <selection activeCell="L11" sqref="L11"/>
    </sheetView>
  </sheetViews>
  <sheetFormatPr defaultColWidth="9.109375" defaultRowHeight="14.4" x14ac:dyDescent="0.25"/>
  <cols>
    <col min="1" max="1" width="4" style="130" customWidth="1"/>
    <col min="2" max="2" width="36" style="131" customWidth="1"/>
    <col min="3" max="3" width="14.88671875" style="131" customWidth="1"/>
    <col min="4" max="4" width="7.33203125" style="131" customWidth="1"/>
    <col min="5" max="5" width="8" style="131" customWidth="1"/>
    <col min="6" max="6" width="7" style="131" customWidth="1"/>
    <col min="7" max="8" width="6.44140625" style="131" customWidth="1"/>
    <col min="9" max="9" width="7.88671875" style="131" customWidth="1"/>
    <col min="10" max="10" width="5.44140625" style="131" customWidth="1"/>
    <col min="11" max="11" width="6.109375" style="131" customWidth="1"/>
    <col min="12" max="12" width="6.109375" style="131" bestFit="1" customWidth="1"/>
    <col min="13" max="13" width="5.5546875" style="131" customWidth="1"/>
    <col min="14" max="14" width="5.44140625" style="131" customWidth="1"/>
    <col min="15" max="15" width="2.6640625" style="131" bestFit="1" customWidth="1"/>
    <col min="16" max="17" width="6.109375" style="131" customWidth="1"/>
    <col min="18" max="18" width="2.6640625" style="131" bestFit="1" customWidth="1"/>
    <col min="19" max="19" width="14.88671875" style="131" customWidth="1"/>
    <col min="20" max="16384" width="9.109375" style="131"/>
  </cols>
  <sheetData>
    <row r="1" spans="1:20" x14ac:dyDescent="0.25">
      <c r="S1" s="264" t="s">
        <v>276</v>
      </c>
    </row>
    <row r="2" spans="1:20" s="133" customFormat="1" ht="15.85" customHeight="1" x14ac:dyDescent="0.3">
      <c r="A2" s="409" t="s">
        <v>297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20" s="133" customFormat="1" ht="15.85" customHeight="1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20" s="135" customFormat="1" ht="13.8" thickBot="1" x14ac:dyDescent="0.3">
      <c r="A4" s="134"/>
    </row>
    <row r="5" spans="1:20" s="135" customFormat="1" ht="12.7" customHeight="1" thickBot="1" x14ac:dyDescent="0.3">
      <c r="A5" s="416" t="s">
        <v>0</v>
      </c>
      <c r="B5" s="418" t="s">
        <v>275</v>
      </c>
      <c r="C5" s="418" t="s">
        <v>262</v>
      </c>
      <c r="D5" s="420" t="s">
        <v>306</v>
      </c>
      <c r="E5" s="421"/>
      <c r="F5" s="421"/>
      <c r="G5" s="410" t="s">
        <v>255</v>
      </c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2"/>
      <c r="S5" s="413" t="s">
        <v>274</v>
      </c>
    </row>
    <row r="6" spans="1:20" s="135" customFormat="1" ht="66.7" customHeight="1" x14ac:dyDescent="0.25">
      <c r="A6" s="417"/>
      <c r="B6" s="419"/>
      <c r="C6" s="419"/>
      <c r="D6" s="422"/>
      <c r="E6" s="423"/>
      <c r="F6" s="423"/>
      <c r="G6" s="406" t="s">
        <v>309</v>
      </c>
      <c r="H6" s="407"/>
      <c r="I6" s="408"/>
      <c r="J6" s="406" t="s">
        <v>310</v>
      </c>
      <c r="K6" s="407"/>
      <c r="L6" s="408"/>
      <c r="M6" s="406" t="s">
        <v>311</v>
      </c>
      <c r="N6" s="407"/>
      <c r="O6" s="408"/>
      <c r="P6" s="406" t="s">
        <v>312</v>
      </c>
      <c r="Q6" s="407"/>
      <c r="R6" s="408"/>
      <c r="S6" s="414"/>
    </row>
    <row r="7" spans="1:20" s="139" customFormat="1" ht="13.8" thickBot="1" x14ac:dyDescent="0.25">
      <c r="A7" s="136"/>
      <c r="B7" s="137"/>
      <c r="C7" s="137"/>
      <c r="D7" s="138" t="s">
        <v>20</v>
      </c>
      <c r="E7" s="138" t="s">
        <v>21</v>
      </c>
      <c r="F7" s="138" t="s">
        <v>19</v>
      </c>
      <c r="G7" s="138" t="s">
        <v>20</v>
      </c>
      <c r="H7" s="138" t="s">
        <v>21</v>
      </c>
      <c r="I7" s="138" t="s">
        <v>19</v>
      </c>
      <c r="J7" s="138" t="s">
        <v>20</v>
      </c>
      <c r="K7" s="138" t="s">
        <v>21</v>
      </c>
      <c r="L7" s="138" t="s">
        <v>19</v>
      </c>
      <c r="M7" s="138" t="s">
        <v>20</v>
      </c>
      <c r="N7" s="138" t="s">
        <v>21</v>
      </c>
      <c r="O7" s="138" t="s">
        <v>19</v>
      </c>
      <c r="P7" s="138" t="s">
        <v>20</v>
      </c>
      <c r="Q7" s="138" t="s">
        <v>21</v>
      </c>
      <c r="R7" s="138" t="s">
        <v>19</v>
      </c>
      <c r="S7" s="415"/>
    </row>
    <row r="8" spans="1:20" s="135" customFormat="1" ht="66.7" customHeight="1" x14ac:dyDescent="0.25">
      <c r="A8" s="246">
        <v>1</v>
      </c>
      <c r="B8" s="266" t="s">
        <v>314</v>
      </c>
      <c r="C8" s="245">
        <v>100</v>
      </c>
      <c r="D8" s="250">
        <v>100</v>
      </c>
      <c r="E8" s="250">
        <v>100</v>
      </c>
      <c r="F8" s="251">
        <f>E8/D8*100</f>
        <v>100</v>
      </c>
      <c r="G8" s="250">
        <v>100</v>
      </c>
      <c r="H8" s="250">
        <v>100</v>
      </c>
      <c r="I8" s="251">
        <f>H8/G8*100</f>
        <v>100</v>
      </c>
      <c r="J8" s="250">
        <v>100</v>
      </c>
      <c r="K8" s="250">
        <v>100</v>
      </c>
      <c r="L8" s="251">
        <f>K8/J8*100</f>
        <v>100</v>
      </c>
      <c r="M8" s="250">
        <v>100</v>
      </c>
      <c r="N8" s="250"/>
      <c r="O8" s="251">
        <f>N8/M8</f>
        <v>0</v>
      </c>
      <c r="P8" s="250">
        <v>100</v>
      </c>
      <c r="Q8" s="250"/>
      <c r="R8" s="251">
        <f>Q8/P8</f>
        <v>0</v>
      </c>
      <c r="S8" s="152"/>
    </row>
    <row r="9" spans="1:20" s="135" customFormat="1" ht="64.5" customHeight="1" x14ac:dyDescent="0.25">
      <c r="A9" s="247">
        <v>2</v>
      </c>
      <c r="B9" s="267" t="s">
        <v>292</v>
      </c>
      <c r="C9" s="249">
        <v>100</v>
      </c>
      <c r="D9" s="250">
        <v>100</v>
      </c>
      <c r="E9" s="252">
        <v>100</v>
      </c>
      <c r="F9" s="251">
        <f>E9/D9*100</f>
        <v>100</v>
      </c>
      <c r="G9" s="250">
        <v>100</v>
      </c>
      <c r="H9" s="252">
        <v>100</v>
      </c>
      <c r="I9" s="251">
        <f t="shared" ref="I9:I11" si="0">H9/G9*100</f>
        <v>100</v>
      </c>
      <c r="J9" s="250">
        <v>0</v>
      </c>
      <c r="K9" s="252">
        <v>0</v>
      </c>
      <c r="L9" s="251" t="e">
        <f t="shared" ref="L9:L12" si="1">K9/J9*100</f>
        <v>#DIV/0!</v>
      </c>
      <c r="M9" s="250">
        <v>100</v>
      </c>
      <c r="N9" s="252"/>
      <c r="O9" s="251">
        <f t="shared" ref="O9:O12" si="2">N9/M9</f>
        <v>0</v>
      </c>
      <c r="P9" s="250">
        <v>100</v>
      </c>
      <c r="Q9" s="252"/>
      <c r="R9" s="251">
        <f t="shared" ref="R9:R12" si="3">Q9/P9</f>
        <v>0</v>
      </c>
      <c r="S9" s="152"/>
    </row>
    <row r="10" spans="1:20" s="135" customFormat="1" ht="69.849999999999994" customHeight="1" x14ac:dyDescent="0.25">
      <c r="A10" s="248">
        <v>3</v>
      </c>
      <c r="B10" s="268" t="s">
        <v>293</v>
      </c>
      <c r="C10" s="249">
        <v>100</v>
      </c>
      <c r="D10" s="250">
        <v>100</v>
      </c>
      <c r="E10" s="252"/>
      <c r="F10" s="251">
        <f t="shared" ref="F10:F12" si="4">E10/D10*100</f>
        <v>0</v>
      </c>
      <c r="G10" s="250">
        <v>100</v>
      </c>
      <c r="H10" s="252">
        <v>100</v>
      </c>
      <c r="I10" s="251">
        <f t="shared" si="0"/>
        <v>100</v>
      </c>
      <c r="J10" s="250">
        <v>0</v>
      </c>
      <c r="K10" s="252"/>
      <c r="L10" s="251" t="e">
        <f t="shared" si="1"/>
        <v>#DIV/0!</v>
      </c>
      <c r="M10" s="250">
        <v>100</v>
      </c>
      <c r="N10" s="252"/>
      <c r="O10" s="251">
        <f t="shared" si="2"/>
        <v>0</v>
      </c>
      <c r="P10" s="250">
        <v>100</v>
      </c>
      <c r="Q10" s="252"/>
      <c r="R10" s="251">
        <f t="shared" si="3"/>
        <v>0</v>
      </c>
      <c r="S10" s="152"/>
    </row>
    <row r="11" spans="1:20" s="135" customFormat="1" ht="77.95" customHeight="1" x14ac:dyDescent="0.25">
      <c r="A11" s="248">
        <v>4</v>
      </c>
      <c r="B11" s="268" t="s">
        <v>294</v>
      </c>
      <c r="C11" s="249">
        <v>15</v>
      </c>
      <c r="D11" s="250">
        <v>15</v>
      </c>
      <c r="E11" s="252">
        <v>15</v>
      </c>
      <c r="F11" s="251">
        <f t="shared" si="4"/>
        <v>100</v>
      </c>
      <c r="G11" s="250">
        <v>15</v>
      </c>
      <c r="H11" s="252">
        <v>15</v>
      </c>
      <c r="I11" s="251">
        <f t="shared" si="0"/>
        <v>100</v>
      </c>
      <c r="J11" s="250">
        <v>15</v>
      </c>
      <c r="K11" s="252">
        <v>15</v>
      </c>
      <c r="L11" s="251">
        <f t="shared" si="1"/>
        <v>100</v>
      </c>
      <c r="M11" s="250">
        <v>15</v>
      </c>
      <c r="N11" s="252"/>
      <c r="O11" s="251">
        <f t="shared" si="2"/>
        <v>0</v>
      </c>
      <c r="P11" s="250">
        <v>15</v>
      </c>
      <c r="Q11" s="252"/>
      <c r="R11" s="251">
        <f t="shared" si="3"/>
        <v>0</v>
      </c>
      <c r="S11" s="152"/>
    </row>
    <row r="12" spans="1:20" s="135" customFormat="1" ht="57.8" customHeight="1" x14ac:dyDescent="0.25">
      <c r="A12" s="248">
        <v>5</v>
      </c>
      <c r="B12" s="268" t="s">
        <v>295</v>
      </c>
      <c r="C12" s="249">
        <v>90</v>
      </c>
      <c r="D12" s="250">
        <v>90</v>
      </c>
      <c r="E12" s="252"/>
      <c r="F12" s="251">
        <f t="shared" si="4"/>
        <v>0</v>
      </c>
      <c r="G12" s="250"/>
      <c r="H12" s="252"/>
      <c r="I12" s="251" t="e">
        <f t="shared" ref="I9:I12" si="5">H12/G12</f>
        <v>#DIV/0!</v>
      </c>
      <c r="J12" s="250"/>
      <c r="K12" s="252"/>
      <c r="L12" s="251" t="e">
        <f t="shared" si="1"/>
        <v>#DIV/0!</v>
      </c>
      <c r="M12" s="250"/>
      <c r="N12" s="252"/>
      <c r="O12" s="251" t="e">
        <f t="shared" si="2"/>
        <v>#DIV/0!</v>
      </c>
      <c r="P12" s="250">
        <v>90</v>
      </c>
      <c r="Q12" s="252"/>
      <c r="R12" s="251">
        <f t="shared" si="3"/>
        <v>0</v>
      </c>
      <c r="S12" s="152"/>
    </row>
    <row r="13" spans="1:20" s="142" customFormat="1" ht="13.15" x14ac:dyDescent="0.3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s="142" customFormat="1" ht="13.15" x14ac:dyDescent="0.3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s="144" customFormat="1" ht="33.85" customHeight="1" x14ac:dyDescent="0.3">
      <c r="A15" s="253" t="s">
        <v>302</v>
      </c>
      <c r="B15" s="254"/>
      <c r="C15" s="254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263"/>
      <c r="S15" s="143"/>
      <c r="T15" s="143"/>
    </row>
    <row r="16" spans="1:20" s="144" customFormat="1" ht="15.65" x14ac:dyDescent="0.3">
      <c r="A16" s="145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46" s="144" customFormat="1" ht="15.65" x14ac:dyDescent="0.3">
      <c r="A17" s="145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</row>
    <row r="18" spans="1:46" s="108" customFormat="1" ht="14.25" customHeight="1" x14ac:dyDescent="0.3">
      <c r="A18" s="115" t="s">
        <v>291</v>
      </c>
      <c r="B18" s="115"/>
      <c r="C18" s="240"/>
      <c r="D18" s="240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</row>
    <row r="19" spans="1:46" s="108" customFormat="1" ht="15.65" x14ac:dyDescent="0.3">
      <c r="A19" s="147"/>
      <c r="B19" s="148"/>
      <c r="C19" s="148"/>
      <c r="D19" s="149"/>
      <c r="E19" s="149"/>
      <c r="F19" s="149"/>
      <c r="G19" s="150"/>
      <c r="H19" s="150"/>
      <c r="I19" s="150"/>
      <c r="J19" s="150"/>
      <c r="K19" s="150"/>
      <c r="L19" s="150"/>
      <c r="M19" s="150"/>
      <c r="N19" s="150"/>
      <c r="O19" s="150"/>
      <c r="P19" s="148"/>
      <c r="Q19" s="148"/>
      <c r="R19" s="148"/>
      <c r="S19" s="148"/>
      <c r="T19" s="148"/>
      <c r="U19" s="148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48"/>
      <c r="AL19" s="148"/>
      <c r="AM19" s="148"/>
      <c r="AN19" s="151"/>
      <c r="AO19" s="151"/>
      <c r="AP19" s="151"/>
    </row>
    <row r="20" spans="1:46" s="135" customFormat="1" ht="13.15" x14ac:dyDescent="0.25">
      <c r="A20" s="109"/>
    </row>
  </sheetData>
  <mergeCells count="11">
    <mergeCell ref="J6:L6"/>
    <mergeCell ref="A2:S2"/>
    <mergeCell ref="G5:R5"/>
    <mergeCell ref="M6:O6"/>
    <mergeCell ref="P6:R6"/>
    <mergeCell ref="S5:S7"/>
    <mergeCell ref="A5:A6"/>
    <mergeCell ref="B5:B6"/>
    <mergeCell ref="C5:C6"/>
    <mergeCell ref="D5:F6"/>
    <mergeCell ref="G6:I6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</vt:lpstr>
      <vt:lpstr>Показатели</vt:lpstr>
      <vt:lpstr>'Выполнение работ'!Заголовки_для_печати</vt:lpstr>
      <vt:lpstr>финансирование!Заголовки_для_печати</vt:lpstr>
      <vt:lpstr>'Выполнение работ'!Область_печати</vt:lpstr>
      <vt:lpstr>финансирование!Область_печати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2020-04-02T07:33:19Z</cp:lastPrinted>
  <dcterms:created xsi:type="dcterms:W3CDTF">2011-05-17T05:04:33Z</dcterms:created>
  <dcterms:modified xsi:type="dcterms:W3CDTF">2020-08-12T11:54:25Z</dcterms:modified>
</cp:coreProperties>
</file>